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EMTEC\3 _ CEMTEC _ BOLETIM GERAL _INMET - SEMAGRO\2025\"/>
    </mc:Choice>
  </mc:AlternateContent>
  <bookViews>
    <workbookView xWindow="0" yWindow="0" windowWidth="20400" windowHeight="7500" tabRatio="874"/>
  </bookViews>
  <sheets>
    <sheet name="TempInst" sheetId="4" r:id="rId1"/>
    <sheet name="TempMax" sheetId="5" r:id="rId2"/>
    <sheet name="TempMin" sheetId="6" r:id="rId3"/>
    <sheet name="UmidInst" sheetId="7" r:id="rId4"/>
    <sheet name="UmidMax" sheetId="8" r:id="rId5"/>
    <sheet name="UmidMin" sheetId="9" r:id="rId6"/>
    <sheet name="VelVentoMax" sheetId="12" r:id="rId7"/>
    <sheet name="DirVento" sheetId="13" state="hidden" r:id="rId8"/>
    <sheet name="RajadaVento" sheetId="15" r:id="rId9"/>
    <sheet name="Chuva" sheetId="14" r:id="rId10"/>
    <sheet name="ESTAÇÃO METEOROLÓGICA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</externalReferences>
  <definedNames>
    <definedName name="_xlnm.Print_Area" localSheetId="9">Chuva!$A$1:$AI$44</definedName>
    <definedName name="_xlnm.Print_Area" localSheetId="7">DirVento!$A$1:$AG$4</definedName>
    <definedName name="_xlnm.Print_Area" localSheetId="8">RajadaVento!$A$1:$AG$4</definedName>
    <definedName name="_xlnm.Print_Area" localSheetId="0">TempInst!$A$1:$AG$4</definedName>
    <definedName name="_xlnm.Print_Area" localSheetId="1">TempMax!$A$1:$AH$4</definedName>
    <definedName name="_xlnm.Print_Area" localSheetId="2">TempMin!$A$1:$AH$4</definedName>
    <definedName name="_xlnm.Print_Area" localSheetId="3">UmidInst!$A$1:$AG$4</definedName>
    <definedName name="_xlnm.Print_Area" localSheetId="4">UmidMax!$A$1:$AH$4</definedName>
    <definedName name="_xlnm.Print_Area" localSheetId="5">UmidMin!$A$1:$AH$4</definedName>
    <definedName name="_xlnm.Print_Area" localSheetId="6">VelVentoMax!$A$1:$AG$4</definedName>
  </definedNames>
  <calcPr calcId="162913"/>
</workbook>
</file>

<file path=xl/calcChain.xml><?xml version="1.0" encoding="utf-8"?>
<calcChain xmlns="http://schemas.openxmlformats.org/spreadsheetml/2006/main">
  <c r="AF35" i="4" l="1"/>
  <c r="AF46" i="14" l="1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H46" i="15" s="1"/>
  <c r="AF46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G46" i="8" s="1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F9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B8" i="4"/>
  <c r="AI46" i="14" l="1"/>
  <c r="AH46" i="14"/>
  <c r="AG9" i="5"/>
  <c r="AG46" i="4"/>
  <c r="AI9" i="14"/>
  <c r="AH9" i="15"/>
  <c r="AH9" i="12"/>
  <c r="AH46" i="12"/>
  <c r="AG9" i="4"/>
  <c r="AG9" i="12"/>
  <c r="AG9" i="14"/>
  <c r="AG46" i="7"/>
  <c r="AH46" i="8"/>
  <c r="AH46" i="9"/>
  <c r="AH9" i="8"/>
  <c r="AG9" i="8"/>
  <c r="AH46" i="6"/>
  <c r="AG46" i="12"/>
  <c r="AH9" i="6"/>
  <c r="AG9" i="7"/>
  <c r="AH46" i="5"/>
  <c r="AH9" i="5"/>
  <c r="AG9" i="6"/>
  <c r="AG46" i="9"/>
  <c r="AG9" i="15"/>
  <c r="AH9" i="14"/>
  <c r="AG46" i="15"/>
  <c r="AG46" i="5"/>
  <c r="AG46" i="14"/>
  <c r="AH9" i="9"/>
  <c r="AG46" i="6"/>
  <c r="AG9" i="9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B26" i="15"/>
  <c r="B23" i="15"/>
  <c r="B24" i="15"/>
  <c r="C24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F35" i="7"/>
  <c r="AF37" i="14" l="1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I37" i="14" s="1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G37" i="7" l="1"/>
  <c r="AH37" i="9"/>
  <c r="AH37" i="5"/>
  <c r="AG37" i="5"/>
  <c r="AH37" i="14"/>
  <c r="AH37" i="15"/>
  <c r="AH37" i="12"/>
  <c r="AG37" i="8"/>
  <c r="AH37" i="8"/>
  <c r="AG37" i="6"/>
  <c r="AG37" i="9"/>
  <c r="AG37" i="12"/>
  <c r="AG37" i="15"/>
  <c r="AG37" i="14"/>
  <c r="AH37" i="6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F32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F32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F32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F32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F32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F32" i="7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F32" i="6"/>
  <c r="AF32" i="5"/>
  <c r="AF35" i="5"/>
  <c r="AG35" i="6" l="1"/>
  <c r="AH35" i="15"/>
  <c r="AG35" i="7"/>
  <c r="AH35" i="6"/>
  <c r="AH35" i="9"/>
  <c r="AI35" i="14"/>
  <c r="AG37" i="4"/>
  <c r="AH35" i="8"/>
  <c r="AG35" i="8"/>
  <c r="AH35" i="12"/>
  <c r="AG35" i="15"/>
  <c r="AG35" i="12"/>
  <c r="AG35" i="9"/>
  <c r="AG35" i="14"/>
  <c r="AH35" i="14"/>
  <c r="AE35" i="5" l="1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G35" i="5" l="1"/>
  <c r="AH35" i="5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F32" i="4"/>
  <c r="AG35" i="4" l="1"/>
  <c r="B32" i="4" l="1"/>
  <c r="C32" i="4"/>
  <c r="D32" i="4"/>
  <c r="E32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C31" i="4"/>
  <c r="B31" i="4"/>
  <c r="D31" i="4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B34" i="4" l="1"/>
  <c r="AF6" i="14" l="1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B7" i="14"/>
  <c r="C7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I6" i="14" l="1"/>
  <c r="AG6" i="15"/>
  <c r="AH6" i="15"/>
  <c r="AH6" i="12"/>
  <c r="AG6" i="12"/>
  <c r="AH6" i="9"/>
  <c r="AG6" i="9"/>
  <c r="AH6" i="8"/>
  <c r="AG6" i="7"/>
  <c r="AH6" i="6"/>
  <c r="AH6" i="5"/>
  <c r="AG6" i="8"/>
  <c r="AG6" i="6"/>
  <c r="AG6" i="5"/>
  <c r="AG6" i="14"/>
  <c r="AH6" i="14"/>
  <c r="AF6" i="4" l="1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G6" i="4" l="1"/>
  <c r="AF7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G7" i="4" l="1"/>
  <c r="AI7" i="14"/>
  <c r="AG7" i="15"/>
  <c r="AH7" i="15"/>
  <c r="AH7" i="12"/>
  <c r="AH7" i="9"/>
  <c r="AG7" i="8"/>
  <c r="AH7" i="8"/>
  <c r="AG7" i="7"/>
  <c r="AH7" i="6"/>
  <c r="AG7" i="6"/>
  <c r="AG7" i="5"/>
  <c r="AH7" i="5"/>
  <c r="AG7" i="9" l="1"/>
  <c r="AG7" i="12"/>
  <c r="AG7" i="14"/>
  <c r="AH7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G12" i="4" l="1"/>
  <c r="AI12" i="14"/>
  <c r="AG12" i="6"/>
  <c r="AH12" i="5"/>
  <c r="AH12" i="8"/>
  <c r="AH12" i="6"/>
  <c r="AH12" i="15"/>
  <c r="AG12" i="7"/>
  <c r="AH12" i="9"/>
  <c r="AH12" i="14"/>
  <c r="AG12" i="15"/>
  <c r="AH12" i="12"/>
  <c r="AG12" i="12"/>
  <c r="AG12" i="9"/>
  <c r="AG12" i="8"/>
  <c r="AG12" i="5"/>
  <c r="AG12" i="14"/>
  <c r="AE32" i="7"/>
  <c r="Y21" i="5"/>
  <c r="Y20" i="5"/>
  <c r="AF65" i="14"/>
  <c r="AE65" i="14"/>
  <c r="AD65" i="14"/>
  <c r="AC65" i="14"/>
  <c r="AB65" i="14"/>
  <c r="AA65" i="14"/>
  <c r="Z65" i="14"/>
  <c r="Y65" i="14"/>
  <c r="X65" i="14"/>
  <c r="W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B65" i="14"/>
  <c r="AF64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B64" i="14"/>
  <c r="AF63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B63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AF61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B61" i="14"/>
  <c r="AF60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B60" i="14"/>
  <c r="AF59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B59" i="14"/>
  <c r="AF58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B39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F29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F65" i="15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B65" i="15"/>
  <c r="AF64" i="15"/>
  <c r="AE64" i="15"/>
  <c r="AD64" i="15"/>
  <c r="AC64" i="15"/>
  <c r="AB64" i="15"/>
  <c r="AA64" i="15"/>
  <c r="Z64" i="15"/>
  <c r="Y64" i="15"/>
  <c r="X64" i="15"/>
  <c r="W64" i="15"/>
  <c r="V64" i="15"/>
  <c r="U64" i="15"/>
  <c r="T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D64" i="15"/>
  <c r="C64" i="15"/>
  <c r="B64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D63" i="15"/>
  <c r="C63" i="15"/>
  <c r="B63" i="15"/>
  <c r="AF62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D62" i="15"/>
  <c r="C62" i="15"/>
  <c r="B62" i="15"/>
  <c r="AF61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E61" i="15"/>
  <c r="D61" i="15"/>
  <c r="C61" i="15"/>
  <c r="B61" i="15"/>
  <c r="AF60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J60" i="15"/>
  <c r="I60" i="15"/>
  <c r="H60" i="15"/>
  <c r="G60" i="15"/>
  <c r="F60" i="15"/>
  <c r="E60" i="15"/>
  <c r="D60" i="15"/>
  <c r="C60" i="15"/>
  <c r="B60" i="15"/>
  <c r="AF59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C59" i="15"/>
  <c r="B59" i="15"/>
  <c r="AH59" i="15" s="1"/>
  <c r="AF58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8" i="15"/>
  <c r="AH58" i="15" s="1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F21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F19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F17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B5" i="15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65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4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B62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/>
  <c r="AF59" i="12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AF58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F55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F51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F50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F38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F65" i="9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C65" i="9"/>
  <c r="B65" i="9"/>
  <c r="AF64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C64" i="9"/>
  <c r="B64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B63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C62" i="9"/>
  <c r="B62" i="9"/>
  <c r="AF61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B61" i="9"/>
  <c r="AF60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C60" i="9"/>
  <c r="B60" i="9"/>
  <c r="AH60" i="9" s="1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B59" i="9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B58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B57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C56" i="9"/>
  <c r="B56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B55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B65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B64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B63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B62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B61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B60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B59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B58" i="8"/>
  <c r="AH58" i="8" s="1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B57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B56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B65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B64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B63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B62" i="7"/>
  <c r="AF61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B61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B60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F20" i="5"/>
  <c r="AE20" i="5"/>
  <c r="AD20" i="5"/>
  <c r="AC20" i="5"/>
  <c r="AB20" i="5"/>
  <c r="AA20" i="5"/>
  <c r="Z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G58" i="4" s="1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G8" i="4" l="1"/>
  <c r="AG17" i="4"/>
  <c r="AG25" i="4"/>
  <c r="AH59" i="9"/>
  <c r="AG59" i="9"/>
  <c r="AH58" i="9"/>
  <c r="AG58" i="9"/>
  <c r="AH58" i="12"/>
  <c r="AH58" i="5"/>
  <c r="AH59" i="6"/>
  <c r="AG58" i="6"/>
  <c r="AH58" i="6"/>
  <c r="AG14" i="4"/>
  <c r="AG22" i="4"/>
  <c r="AH10" i="5"/>
  <c r="AG15" i="4"/>
  <c r="AG13" i="4"/>
  <c r="AG21" i="4"/>
  <c r="AG29" i="4"/>
  <c r="AG24" i="4"/>
  <c r="AH45" i="9"/>
  <c r="AG45" i="9"/>
  <c r="AG19" i="4"/>
  <c r="AG16" i="4"/>
  <c r="AG23" i="4"/>
  <c r="AG11" i="4"/>
  <c r="AG20" i="4"/>
  <c r="AG28" i="4"/>
  <c r="AG10" i="4"/>
  <c r="AG27" i="4"/>
  <c r="AG18" i="4"/>
  <c r="AG26" i="4"/>
  <c r="AH20" i="15"/>
  <c r="AG20" i="15"/>
  <c r="AH36" i="15"/>
  <c r="AH20" i="6"/>
  <c r="AG20" i="6"/>
  <c r="AG20" i="7"/>
  <c r="AH20" i="8"/>
  <c r="AG20" i="8"/>
  <c r="AG20" i="9"/>
  <c r="AG5" i="6"/>
  <c r="AH20" i="12"/>
  <c r="AG20" i="12"/>
  <c r="AH36" i="8"/>
  <c r="AG36" i="9"/>
  <c r="AG36" i="5"/>
  <c r="AH36" i="5"/>
  <c r="AG31" i="4"/>
  <c r="AH20" i="14"/>
  <c r="AG20" i="14"/>
  <c r="AH13" i="6"/>
  <c r="AH11" i="6"/>
  <c r="AH14" i="6"/>
  <c r="AH10" i="6"/>
  <c r="AH8" i="6"/>
  <c r="AH20" i="5"/>
  <c r="AG20" i="5"/>
  <c r="AH20" i="9"/>
  <c r="AI20" i="14"/>
  <c r="AI26" i="14" l="1"/>
  <c r="AG58" i="8"/>
  <c r="AG58" i="12"/>
  <c r="AG58" i="15"/>
  <c r="AG58" i="14"/>
  <c r="AI58" i="14"/>
  <c r="AG58" i="5"/>
  <c r="AH58" i="14"/>
  <c r="AG26" i="12"/>
  <c r="AG26" i="15"/>
  <c r="AH26" i="9"/>
  <c r="AH26" i="12"/>
  <c r="AH26" i="8"/>
  <c r="AH26" i="6"/>
  <c r="AG26" i="7"/>
  <c r="AH26" i="5"/>
  <c r="AG26" i="5"/>
  <c r="AH26" i="15"/>
  <c r="AG26" i="9"/>
  <c r="AG26" i="8"/>
  <c r="AG26" i="6"/>
  <c r="AG26" i="14"/>
  <c r="AH26" i="14"/>
  <c r="AI25" i="14" l="1"/>
  <c r="AH25" i="8"/>
  <c r="AG25" i="15"/>
  <c r="AH25" i="12"/>
  <c r="AH25" i="9"/>
  <c r="AG25" i="7"/>
  <c r="AG25" i="6"/>
  <c r="AH25" i="6"/>
  <c r="AG25" i="5"/>
  <c r="AH25" i="5"/>
  <c r="AG25" i="14"/>
  <c r="AH25" i="15"/>
  <c r="AG25" i="12"/>
  <c r="AG25" i="9"/>
  <c r="AG25" i="8"/>
  <c r="AH25" i="14"/>
  <c r="F95" i="14" l="1"/>
  <c r="G95" i="14"/>
  <c r="E95" i="14"/>
  <c r="M95" i="14"/>
  <c r="U95" i="14"/>
  <c r="AC95" i="14"/>
  <c r="H95" i="14"/>
  <c r="P95" i="14"/>
  <c r="X95" i="14"/>
  <c r="AD95" i="14"/>
  <c r="I95" i="14"/>
  <c r="Q95" i="14"/>
  <c r="Y95" i="14"/>
  <c r="J95" i="14"/>
  <c r="R95" i="14"/>
  <c r="Z95" i="14"/>
  <c r="N95" i="14"/>
  <c r="O95" i="14"/>
  <c r="C95" i="14"/>
  <c r="K95" i="14"/>
  <c r="S95" i="14"/>
  <c r="AA95" i="14"/>
  <c r="V95" i="14"/>
  <c r="W95" i="14"/>
  <c r="D95" i="14"/>
  <c r="L95" i="14"/>
  <c r="T95" i="14"/>
  <c r="AB95" i="14"/>
  <c r="AI28" i="14"/>
  <c r="AH47" i="5"/>
  <c r="AG28" i="12"/>
  <c r="AG51" i="15"/>
  <c r="AH51" i="15"/>
  <c r="AG47" i="5"/>
  <c r="AF66" i="8"/>
  <c r="AH28" i="6"/>
  <c r="AH28" i="9"/>
  <c r="AH28" i="5"/>
  <c r="AH28" i="12"/>
  <c r="AH28" i="8"/>
  <c r="AG28" i="7"/>
  <c r="AH28" i="15"/>
  <c r="AG28" i="14"/>
  <c r="AH28" i="14"/>
  <c r="AG28" i="15"/>
  <c r="AG28" i="9"/>
  <c r="AG28" i="8"/>
  <c r="AG28" i="6"/>
  <c r="AG28" i="5"/>
  <c r="AG23" i="7"/>
  <c r="AH23" i="6"/>
  <c r="AH23" i="5"/>
  <c r="AG23" i="5" l="1"/>
  <c r="AI47" i="14" l="1"/>
  <c r="AG47" i="9" l="1"/>
  <c r="AG47" i="4"/>
  <c r="AH47" i="15"/>
  <c r="AH47" i="12"/>
  <c r="AH47" i="9"/>
  <c r="AG47" i="6"/>
  <c r="AH47" i="6"/>
  <c r="AH47" i="8"/>
  <c r="AG47" i="8"/>
  <c r="AH47" i="14"/>
  <c r="AG47" i="7"/>
  <c r="AG47" i="12"/>
  <c r="AG47" i="15"/>
  <c r="AG47" i="14"/>
  <c r="AI51" i="14" l="1"/>
  <c r="AH51" i="14"/>
  <c r="AG51" i="14"/>
  <c r="AH51" i="12"/>
  <c r="AH51" i="9"/>
  <c r="AG51" i="7"/>
  <c r="AG51" i="9"/>
  <c r="AG51" i="12"/>
  <c r="AI23" i="14"/>
  <c r="AH23" i="15" l="1"/>
  <c r="AG23" i="12"/>
  <c r="AH23" i="9"/>
  <c r="AH23" i="8"/>
  <c r="AG23" i="8"/>
  <c r="AG23" i="6"/>
  <c r="AH23" i="14"/>
  <c r="AG23" i="14"/>
  <c r="AG23" i="15"/>
  <c r="AH23" i="12"/>
  <c r="AG23" i="9"/>
  <c r="AG27" i="8" l="1"/>
  <c r="AH27" i="8"/>
  <c r="AG27" i="7"/>
  <c r="AH27" i="15"/>
  <c r="AG27" i="15"/>
  <c r="AH27" i="12"/>
  <c r="AG27" i="12"/>
  <c r="AG27" i="9"/>
  <c r="AH27" i="9"/>
  <c r="AH27" i="5"/>
  <c r="AH27" i="6"/>
  <c r="AG27" i="6"/>
  <c r="AH27" i="14"/>
  <c r="AI27" i="14"/>
  <c r="AG27" i="14"/>
  <c r="AG27" i="5"/>
  <c r="AH56" i="8" l="1"/>
  <c r="AG56" i="8"/>
  <c r="AH56" i="12" l="1"/>
  <c r="AG56" i="12"/>
  <c r="AH56" i="15"/>
  <c r="AG56" i="15"/>
  <c r="AH56" i="9"/>
  <c r="AG56" i="9"/>
  <c r="AG56" i="7"/>
  <c r="AG24" i="6" l="1"/>
  <c r="AG10" i="12"/>
  <c r="AH10" i="12"/>
  <c r="AH8" i="12"/>
  <c r="AG8" i="12"/>
  <c r="AG42" i="8"/>
  <c r="AG10" i="8"/>
  <c r="AH10" i="8"/>
  <c r="AG19" i="8"/>
  <c r="AH19" i="8"/>
  <c r="AG24" i="8"/>
  <c r="AH24" i="8"/>
  <c r="AG38" i="8"/>
  <c r="AH38" i="8"/>
  <c r="AG22" i="6"/>
  <c r="AG16" i="8"/>
  <c r="AH16" i="8"/>
  <c r="AG31" i="8"/>
  <c r="AH31" i="8"/>
  <c r="AG36" i="8"/>
  <c r="AG41" i="8"/>
  <c r="AH41" i="8"/>
  <c r="AH45" i="8"/>
  <c r="AG45" i="8"/>
  <c r="AG52" i="8"/>
  <c r="AH52" i="8"/>
  <c r="AG57" i="8"/>
  <c r="AH57" i="8"/>
  <c r="AG62" i="8"/>
  <c r="AH62" i="8"/>
  <c r="AG63" i="8"/>
  <c r="AH63" i="8"/>
  <c r="AH13" i="8"/>
  <c r="AG13" i="8"/>
  <c r="AH22" i="8"/>
  <c r="AG22" i="8"/>
  <c r="AG8" i="8"/>
  <c r="AH8" i="8"/>
  <c r="AG18" i="8"/>
  <c r="AH18" i="8"/>
  <c r="AG30" i="8"/>
  <c r="AH30" i="8"/>
  <c r="AH34" i="8"/>
  <c r="AG34" i="8"/>
  <c r="AG40" i="8"/>
  <c r="AH40" i="8"/>
  <c r="AH44" i="8"/>
  <c r="AG44" i="8"/>
  <c r="AG50" i="8"/>
  <c r="AH50" i="8"/>
  <c r="AH55" i="8"/>
  <c r="AG55" i="8"/>
  <c r="AG61" i="8"/>
  <c r="AH61" i="8"/>
  <c r="AG65" i="8"/>
  <c r="AH65" i="8"/>
  <c r="AH14" i="8"/>
  <c r="AG14" i="8"/>
  <c r="AG32" i="8"/>
  <c r="AH32" i="8"/>
  <c r="AG48" i="8"/>
  <c r="AH48" i="8"/>
  <c r="AG53" i="8"/>
  <c r="AH53" i="8"/>
  <c r="AG15" i="8"/>
  <c r="AH15" i="8"/>
  <c r="AG59" i="8"/>
  <c r="AH59" i="8"/>
  <c r="AH11" i="8"/>
  <c r="AG11" i="8"/>
  <c r="AH21" i="8"/>
  <c r="AG21" i="8"/>
  <c r="AG29" i="8"/>
  <c r="AH29" i="8"/>
  <c r="AH33" i="8"/>
  <c r="AG33" i="8"/>
  <c r="AG39" i="8"/>
  <c r="AH39" i="8"/>
  <c r="AH43" i="8"/>
  <c r="AG43" i="8"/>
  <c r="AG49" i="8"/>
  <c r="AH49" i="8"/>
  <c r="AG54" i="8"/>
  <c r="AH54" i="8"/>
  <c r="AG60" i="8"/>
  <c r="AH60" i="8"/>
  <c r="AH64" i="8"/>
  <c r="AG64" i="8"/>
  <c r="AG5" i="8"/>
  <c r="AH5" i="8"/>
  <c r="AG17" i="8"/>
  <c r="AH17" i="8"/>
  <c r="AG32" i="4"/>
  <c r="AG38" i="4"/>
  <c r="AG48" i="4"/>
  <c r="AG50" i="7"/>
  <c r="AG49" i="7"/>
  <c r="AG36" i="4"/>
  <c r="AG45" i="4"/>
  <c r="AG52" i="4"/>
  <c r="AG48" i="7"/>
  <c r="AG45" i="7"/>
  <c r="AG50" i="4"/>
  <c r="AG34" i="4"/>
  <c r="AG40" i="4"/>
  <c r="AG44" i="4"/>
  <c r="AG43" i="7"/>
  <c r="AG30" i="4"/>
  <c r="AG33" i="4"/>
  <c r="AG39" i="4"/>
  <c r="AG43" i="4"/>
  <c r="AG49" i="4"/>
  <c r="AG53" i="7"/>
  <c r="AG44" i="7"/>
  <c r="AH52" i="5"/>
  <c r="AH52" i="6"/>
  <c r="AG52" i="7"/>
  <c r="AG24" i="12"/>
  <c r="AH38" i="12"/>
  <c r="AG59" i="12"/>
  <c r="AH63" i="12"/>
  <c r="AH64" i="12"/>
  <c r="AH40" i="9"/>
  <c r="AH50" i="9"/>
  <c r="AH61" i="9"/>
  <c r="AH30" i="9"/>
  <c r="AH53" i="15"/>
  <c r="AG53" i="9"/>
  <c r="AH39" i="9"/>
  <c r="AH49" i="9"/>
  <c r="AH45" i="12"/>
  <c r="AG30" i="7"/>
  <c r="AG31" i="9"/>
  <c r="AG32" i="9"/>
  <c r="AH34" i="9"/>
  <c r="AH36" i="9"/>
  <c r="AH38" i="9"/>
  <c r="AG41" i="9"/>
  <c r="AH44" i="9"/>
  <c r="AH48" i="9"/>
  <c r="AG52" i="9"/>
  <c r="AH55" i="9"/>
  <c r="AG34" i="12"/>
  <c r="AG44" i="12"/>
  <c r="AG55" i="12"/>
  <c r="AH30" i="15"/>
  <c r="AH40" i="15"/>
  <c r="AH50" i="15"/>
  <c r="AG41" i="7"/>
  <c r="AH57" i="9"/>
  <c r="AG61" i="9"/>
  <c r="AG62" i="9"/>
  <c r="AG33" i="12"/>
  <c r="AG43" i="12"/>
  <c r="AG54" i="12"/>
  <c r="AG64" i="12"/>
  <c r="AH29" i="15"/>
  <c r="AH39" i="15"/>
  <c r="AH49" i="15"/>
  <c r="AH29" i="9"/>
  <c r="AH36" i="12"/>
  <c r="AH52" i="15"/>
  <c r="AG34" i="9"/>
  <c r="AG44" i="9"/>
  <c r="AG55" i="9"/>
  <c r="AG42" i="12"/>
  <c r="AG53" i="12"/>
  <c r="AG63" i="12"/>
  <c r="AG24" i="15"/>
  <c r="AH38" i="15"/>
  <c r="AH48" i="15"/>
  <c r="AG33" i="9"/>
  <c r="AG43" i="9"/>
  <c r="AG54" i="9"/>
  <c r="AG31" i="12"/>
  <c r="AG41" i="12"/>
  <c r="AG52" i="12"/>
  <c r="AG62" i="12"/>
  <c r="AG36" i="15"/>
  <c r="AG45" i="15"/>
  <c r="AH57" i="15"/>
  <c r="AH32" i="9"/>
  <c r="AH53" i="9"/>
  <c r="AG30" i="12"/>
  <c r="AG40" i="12"/>
  <c r="AG50" i="12"/>
  <c r="AG61" i="12"/>
  <c r="AG34" i="15"/>
  <c r="AG44" i="15"/>
  <c r="AG55" i="15"/>
  <c r="AH48" i="12"/>
  <c r="AH57" i="12"/>
  <c r="AH31" i="15"/>
  <c r="AH41" i="15"/>
  <c r="AH31" i="9"/>
  <c r="AH41" i="9"/>
  <c r="AH52" i="9"/>
  <c r="AH62" i="9"/>
  <c r="AH29" i="12"/>
  <c r="AH33" i="12"/>
  <c r="AH34" i="12"/>
  <c r="AG39" i="12"/>
  <c r="AH43" i="12"/>
  <c r="AH49" i="12"/>
  <c r="AH54" i="12"/>
  <c r="AH55" i="12"/>
  <c r="AG60" i="12"/>
  <c r="AH33" i="15"/>
  <c r="AH34" i="15"/>
  <c r="AG43" i="15"/>
  <c r="AH45" i="15"/>
  <c r="AG54" i="15"/>
  <c r="AH55" i="15"/>
  <c r="AG53" i="15"/>
  <c r="AG42" i="15"/>
  <c r="AG57" i="12"/>
  <c r="AG48" i="12"/>
  <c r="AG38" i="12"/>
  <c r="AG33" i="15"/>
  <c r="AG60" i="9"/>
  <c r="AG50" i="9"/>
  <c r="AG40" i="9"/>
  <c r="AG30" i="9"/>
  <c r="AH54" i="9"/>
  <c r="AH43" i="9"/>
  <c r="AH33" i="9"/>
  <c r="AG52" i="15"/>
  <c r="AG41" i="15"/>
  <c r="AG31" i="15"/>
  <c r="AH54" i="15"/>
  <c r="AH43" i="15"/>
  <c r="AG45" i="12"/>
  <c r="AG36" i="12"/>
  <c r="AH53" i="12"/>
  <c r="AG49" i="9"/>
  <c r="AG39" i="9"/>
  <c r="AG50" i="15"/>
  <c r="AG40" i="15"/>
  <c r="AG30" i="15"/>
  <c r="AH61" i="12"/>
  <c r="AH52" i="12"/>
  <c r="AH41" i="12"/>
  <c r="AH31" i="12"/>
  <c r="AG49" i="12"/>
  <c r="AG57" i="9"/>
  <c r="AG48" i="9"/>
  <c r="AG38" i="9"/>
  <c r="AG49" i="15"/>
  <c r="AG39" i="15"/>
  <c r="AG29" i="15"/>
  <c r="AH60" i="12"/>
  <c r="AH50" i="12"/>
  <c r="AH40" i="12"/>
  <c r="AH30" i="12"/>
  <c r="AG57" i="15"/>
  <c r="AG48" i="15"/>
  <c r="AG38" i="15"/>
  <c r="AH59" i="12"/>
  <c r="AH39" i="12"/>
  <c r="AH33" i="5"/>
  <c r="AG39" i="5"/>
  <c r="AH43" i="5"/>
  <c r="AG49" i="5"/>
  <c r="AH54" i="5"/>
  <c r="AH59" i="5"/>
  <c r="AG32" i="6"/>
  <c r="AG48" i="6"/>
  <c r="AG53" i="6"/>
  <c r="AG57" i="6"/>
  <c r="AH32" i="5"/>
  <c r="AG38" i="5"/>
  <c r="AG45" i="5"/>
  <c r="AH48" i="5"/>
  <c r="AH53" i="5"/>
  <c r="AG56" i="5"/>
  <c r="AH57" i="5"/>
  <c r="AH31" i="5"/>
  <c r="AH45" i="5"/>
  <c r="AH56" i="5"/>
  <c r="AH30" i="5"/>
  <c r="AH34" i="5"/>
  <c r="AH40" i="5"/>
  <c r="AH44" i="5"/>
  <c r="AH50" i="5"/>
  <c r="AH55" i="5"/>
  <c r="AH60" i="5"/>
  <c r="AH31" i="6"/>
  <c r="AG36" i="6"/>
  <c r="AG45" i="6"/>
  <c r="AG56" i="6"/>
  <c r="AG30" i="6"/>
  <c r="AG34" i="6"/>
  <c r="AG40" i="6"/>
  <c r="AG44" i="6"/>
  <c r="AG50" i="6"/>
  <c r="AG55" i="6"/>
  <c r="AH30" i="6"/>
  <c r="AG31" i="6"/>
  <c r="AH40" i="6"/>
  <c r="AH50" i="6"/>
  <c r="AG52" i="6"/>
  <c r="AG38" i="6"/>
  <c r="AG33" i="6"/>
  <c r="AG39" i="6"/>
  <c r="AG43" i="6"/>
  <c r="AG49" i="6"/>
  <c r="AG54" i="6"/>
  <c r="AH49" i="6"/>
  <c r="AH39" i="6"/>
  <c r="AH57" i="6"/>
  <c r="AH48" i="6"/>
  <c r="AH38" i="6"/>
  <c r="AH56" i="6"/>
  <c r="AH45" i="6"/>
  <c r="AH36" i="6"/>
  <c r="AH55" i="6"/>
  <c r="AH44" i="6"/>
  <c r="AH34" i="6"/>
  <c r="AH54" i="6"/>
  <c r="AH43" i="6"/>
  <c r="AH33" i="6"/>
  <c r="AH53" i="6"/>
  <c r="AH32" i="6"/>
  <c r="AH38" i="5"/>
  <c r="AG48" i="5"/>
  <c r="AH49" i="5"/>
  <c r="AH39" i="5"/>
  <c r="AG55" i="5"/>
  <c r="AG44" i="5"/>
  <c r="AG34" i="5"/>
  <c r="AG54" i="5"/>
  <c r="AG43" i="5"/>
  <c r="AG33" i="5"/>
  <c r="AG53" i="5"/>
  <c r="AG42" i="5"/>
  <c r="AG32" i="5"/>
  <c r="AG52" i="5"/>
  <c r="AG41" i="5"/>
  <c r="AG31" i="5"/>
  <c r="AG50" i="5"/>
  <c r="AG40" i="5"/>
  <c r="AG30" i="5"/>
  <c r="AG56" i="4"/>
  <c r="AH21" i="12"/>
  <c r="AG21" i="12"/>
  <c r="AI80" i="14"/>
  <c r="AI81" i="14"/>
  <c r="AI82" i="14"/>
  <c r="AI83" i="14"/>
  <c r="AI84" i="14"/>
  <c r="AI85" i="14"/>
  <c r="AI86" i="14"/>
  <c r="AI87" i="14"/>
  <c r="AI88" i="14"/>
  <c r="AI89" i="14"/>
  <c r="AI90" i="14"/>
  <c r="AH81" i="14"/>
  <c r="AH82" i="14"/>
  <c r="AH83" i="14"/>
  <c r="AH84" i="14"/>
  <c r="AH85" i="14"/>
  <c r="AH86" i="14"/>
  <c r="AH87" i="14"/>
  <c r="AH88" i="14"/>
  <c r="AH89" i="14"/>
  <c r="AH90" i="14"/>
  <c r="AH91" i="14"/>
  <c r="AH92" i="14"/>
  <c r="AG81" i="14"/>
  <c r="AG82" i="14"/>
  <c r="AG83" i="14"/>
  <c r="AG84" i="14"/>
  <c r="AG85" i="14"/>
  <c r="AG86" i="14"/>
  <c r="AG87" i="14"/>
  <c r="AG88" i="14"/>
  <c r="AG89" i="14"/>
  <c r="AG90" i="14"/>
  <c r="AI66" i="14"/>
  <c r="AI67" i="14"/>
  <c r="AI68" i="14"/>
  <c r="AI69" i="14"/>
  <c r="AI70" i="14"/>
  <c r="AI71" i="14"/>
  <c r="AI72" i="14"/>
  <c r="AI73" i="14"/>
  <c r="AH66" i="14"/>
  <c r="AH67" i="14"/>
  <c r="AH68" i="14"/>
  <c r="AH69" i="14"/>
  <c r="AH70" i="14"/>
  <c r="AH71" i="14"/>
  <c r="AG66" i="14"/>
  <c r="AG67" i="14"/>
  <c r="AG68" i="14"/>
  <c r="AG69" i="14"/>
  <c r="AG70" i="14"/>
  <c r="AG71" i="14"/>
  <c r="AH30" i="14"/>
  <c r="AI30" i="14" l="1"/>
  <c r="AG30" i="14"/>
  <c r="AH56" i="14" l="1"/>
  <c r="AI56" i="14"/>
  <c r="AG56" i="14"/>
  <c r="AG29" i="9" l="1"/>
  <c r="AG29" i="7"/>
  <c r="AG29" i="5"/>
  <c r="AH29" i="5"/>
  <c r="AG29" i="12"/>
  <c r="AI29" i="14" l="1"/>
  <c r="AH29" i="14"/>
  <c r="AG29" i="14"/>
  <c r="AI92" i="14" l="1"/>
  <c r="AI93" i="14"/>
  <c r="AI94" i="14"/>
  <c r="AH93" i="14"/>
  <c r="AH94" i="14"/>
  <c r="AG92" i="14"/>
  <c r="AG93" i="14"/>
  <c r="AG94" i="14"/>
  <c r="AH45" i="14" l="1"/>
  <c r="AI45" i="14"/>
  <c r="AG43" i="14"/>
  <c r="AH43" i="14"/>
  <c r="AI43" i="14"/>
  <c r="AG42" i="14"/>
  <c r="AH42" i="14"/>
  <c r="AI42" i="14"/>
  <c r="AG41" i="14"/>
  <c r="AH41" i="14"/>
  <c r="AI41" i="14"/>
  <c r="AG44" i="14"/>
  <c r="AH44" i="14"/>
  <c r="AI44" i="14"/>
  <c r="AI65" i="14"/>
  <c r="AG65" i="14"/>
  <c r="AH40" i="14"/>
  <c r="AG40" i="14"/>
  <c r="AI48" i="14"/>
  <c r="AG61" i="14"/>
  <c r="AI21" i="14"/>
  <c r="AH21" i="14"/>
  <c r="AH21" i="15"/>
  <c r="AG21" i="15"/>
  <c r="AG21" i="7"/>
  <c r="AG21" i="14"/>
  <c r="AG21" i="9"/>
  <c r="AH21" i="9"/>
  <c r="AH21" i="6"/>
  <c r="AG21" i="6"/>
  <c r="AH21" i="5"/>
  <c r="AG21" i="5"/>
  <c r="AG72" i="14" l="1"/>
  <c r="AH72" i="14"/>
  <c r="AG73" i="14"/>
  <c r="AH73" i="14"/>
  <c r="AG74" i="14"/>
  <c r="AH74" i="14"/>
  <c r="AI74" i="14"/>
  <c r="AG75" i="14"/>
  <c r="AH75" i="14"/>
  <c r="AI75" i="14"/>
  <c r="AG76" i="14"/>
  <c r="AH76" i="14"/>
  <c r="AI76" i="14"/>
  <c r="AG77" i="14"/>
  <c r="AH77" i="14"/>
  <c r="AI77" i="14"/>
  <c r="AG78" i="14"/>
  <c r="AH78" i="14"/>
  <c r="AI78" i="14"/>
  <c r="AG79" i="14"/>
  <c r="AH79" i="14"/>
  <c r="AI79" i="14"/>
  <c r="AG80" i="14"/>
  <c r="AH80" i="14"/>
  <c r="AG91" i="14"/>
  <c r="AI91" i="14"/>
  <c r="AG6" i="13" l="1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AF95" i="14" l="1"/>
  <c r="B95" i="14"/>
  <c r="AE95" i="14"/>
  <c r="AG61" i="4"/>
  <c r="AH61" i="14"/>
  <c r="AG61" i="15"/>
  <c r="AH61" i="15"/>
  <c r="AG61" i="7"/>
  <c r="AG61" i="6"/>
  <c r="AH61" i="6"/>
  <c r="AH61" i="5"/>
  <c r="AG61" i="5"/>
  <c r="AG11" i="7"/>
  <c r="AG13" i="7"/>
  <c r="AG13" i="12"/>
  <c r="AG15" i="9"/>
  <c r="AG16" i="14"/>
  <c r="AH17" i="5"/>
  <c r="AG18" i="7"/>
  <c r="AI18" i="14"/>
  <c r="AG19" i="14"/>
  <c r="AG24" i="7"/>
  <c r="AG34" i="7"/>
  <c r="AI38" i="14"/>
  <c r="AG39" i="14"/>
  <c r="AG49" i="14"/>
  <c r="AG55" i="4"/>
  <c r="AG55" i="7"/>
  <c r="AG57" i="7"/>
  <c r="AI57" i="14"/>
  <c r="AI59" i="14"/>
  <c r="AG60" i="14"/>
  <c r="AG62" i="6"/>
  <c r="AG63" i="5"/>
  <c r="AG64" i="9"/>
  <c r="AG64" i="14"/>
  <c r="AG65" i="4"/>
  <c r="AH8" i="14"/>
  <c r="AG63" i="4"/>
  <c r="AH64" i="9"/>
  <c r="AH64" i="14"/>
  <c r="AG8" i="14"/>
  <c r="AI55" i="14"/>
  <c r="AG55" i="14"/>
  <c r="AH55" i="14"/>
  <c r="AI14" i="14"/>
  <c r="AG14" i="14"/>
  <c r="AH14" i="14"/>
  <c r="AH13" i="12"/>
  <c r="AH13" i="14"/>
  <c r="AH15" i="9"/>
  <c r="AG13" i="6"/>
  <c r="AG14" i="5"/>
  <c r="AH14" i="5"/>
  <c r="AG15" i="14"/>
  <c r="AH15" i="14"/>
  <c r="AI15" i="14"/>
  <c r="AG17" i="12"/>
  <c r="AH17" i="12"/>
  <c r="AH22" i="6"/>
  <c r="AH10" i="15"/>
  <c r="AG10" i="15"/>
  <c r="AG16" i="12"/>
  <c r="AH16" i="12"/>
  <c r="AG18" i="9"/>
  <c r="AH18" i="9"/>
  <c r="AG22" i="14"/>
  <c r="AH22" i="14"/>
  <c r="AI22" i="14"/>
  <c r="AG31" i="7"/>
  <c r="AH33" i="14"/>
  <c r="AI33" i="14"/>
  <c r="AG10" i="7"/>
  <c r="AG19" i="6"/>
  <c r="AH19" i="6"/>
  <c r="AG36" i="14"/>
  <c r="AH36" i="14"/>
  <c r="AI36" i="14"/>
  <c r="AG45" i="14"/>
  <c r="AH52" i="14"/>
  <c r="AI52" i="14"/>
  <c r="AG59" i="5"/>
  <c r="AG16" i="9"/>
  <c r="AH16" i="9"/>
  <c r="AG18" i="6"/>
  <c r="AH18" i="6"/>
  <c r="AG54" i="4"/>
  <c r="AG54" i="14"/>
  <c r="AH54" i="14"/>
  <c r="AI54" i="14"/>
  <c r="AG62" i="5"/>
  <c r="AH62" i="5"/>
  <c r="AG63" i="14"/>
  <c r="AH63" i="14"/>
  <c r="AI63" i="14"/>
  <c r="AG64" i="15"/>
  <c r="AH64" i="15"/>
  <c r="AG13" i="5"/>
  <c r="AH13" i="5"/>
  <c r="AG19" i="5"/>
  <c r="AH19" i="5"/>
  <c r="AG33" i="7"/>
  <c r="AH24" i="14"/>
  <c r="AG24" i="14"/>
  <c r="AG11" i="6"/>
  <c r="AG15" i="15"/>
  <c r="AH15" i="15"/>
  <c r="AG17" i="7"/>
  <c r="AG22" i="15"/>
  <c r="AH22" i="15"/>
  <c r="AG65" i="12"/>
  <c r="AH65" i="12"/>
  <c r="AG10" i="6"/>
  <c r="AG13" i="14"/>
  <c r="AG14" i="15"/>
  <c r="AG15" i="12"/>
  <c r="AG17" i="6"/>
  <c r="AH19" i="14"/>
  <c r="AG22" i="12"/>
  <c r="AG24" i="9"/>
  <c r="AG32" i="7"/>
  <c r="AG40" i="7"/>
  <c r="AG53" i="14"/>
  <c r="AG62" i="14"/>
  <c r="AG63" i="15"/>
  <c r="AG65" i="9"/>
  <c r="AG8" i="7"/>
  <c r="AG10" i="5"/>
  <c r="AG16" i="7"/>
  <c r="AG22" i="9"/>
  <c r="AG52" i="14"/>
  <c r="AG60" i="6"/>
  <c r="AG62" i="15"/>
  <c r="AG8" i="6"/>
  <c r="AG10" i="14"/>
  <c r="AH10" i="14"/>
  <c r="AI10" i="14"/>
  <c r="AG11" i="15"/>
  <c r="AH11" i="15"/>
  <c r="AG17" i="14"/>
  <c r="AG33" i="14"/>
  <c r="AG60" i="5"/>
  <c r="AH62" i="6"/>
  <c r="AG13" i="9"/>
  <c r="AG60" i="4"/>
  <c r="AI8" i="14"/>
  <c r="AG11" i="9"/>
  <c r="AG15" i="6"/>
  <c r="AH39" i="14"/>
  <c r="AG54" i="7"/>
  <c r="AG57" i="5"/>
  <c r="AG59" i="4"/>
  <c r="AG59" i="14"/>
  <c r="AG60" i="15"/>
  <c r="AG63" i="7"/>
  <c r="AG65" i="5"/>
  <c r="AG8" i="15"/>
  <c r="AI13" i="14"/>
  <c r="AG14" i="9"/>
  <c r="AH14" i="9"/>
  <c r="AG16" i="6"/>
  <c r="AH16" i="6"/>
  <c r="AG17" i="5"/>
  <c r="AG18" i="15"/>
  <c r="AG19" i="12"/>
  <c r="AG50" i="14"/>
  <c r="AG59" i="6"/>
  <c r="AG63" i="9"/>
  <c r="AH63" i="15"/>
  <c r="AG65" i="7"/>
  <c r="AG8" i="5"/>
  <c r="AH63" i="5"/>
  <c r="AG11" i="12"/>
  <c r="AG16" i="5"/>
  <c r="AG17" i="15"/>
  <c r="AG18" i="12"/>
  <c r="AG19" i="9"/>
  <c r="AG32" i="14"/>
  <c r="AH49" i="14"/>
  <c r="AH60" i="14"/>
  <c r="AG64" i="7"/>
  <c r="AG65" i="6"/>
  <c r="AG10" i="9"/>
  <c r="AG14" i="6"/>
  <c r="AG15" i="5"/>
  <c r="AG17" i="9"/>
  <c r="AG19" i="7"/>
  <c r="AG22" i="5"/>
  <c r="AI24" i="14"/>
  <c r="AG36" i="7"/>
  <c r="AG38" i="14"/>
  <c r="AG48" i="14"/>
  <c r="AG57" i="4"/>
  <c r="AG57" i="14"/>
  <c r="AG59" i="15"/>
  <c r="AG62" i="7"/>
  <c r="AG63" i="6"/>
  <c r="AG64" i="4"/>
  <c r="AI64" i="14"/>
  <c r="AG65" i="15"/>
  <c r="AH65" i="15"/>
  <c r="AG8" i="9"/>
  <c r="AH8" i="9"/>
  <c r="AH8" i="15"/>
  <c r="AG11" i="5"/>
  <c r="AH11" i="5"/>
  <c r="AG18" i="5"/>
  <c r="AH18" i="5"/>
  <c r="AG53" i="4"/>
  <c r="AG60" i="7"/>
  <c r="AG62" i="4"/>
  <c r="AH59" i="14"/>
  <c r="AH48" i="14"/>
  <c r="AH38" i="14"/>
  <c r="AI17" i="14"/>
  <c r="AH60" i="15"/>
  <c r="AH18" i="15"/>
  <c r="AH22" i="12"/>
  <c r="AH11" i="12"/>
  <c r="AH63" i="9"/>
  <c r="AH24" i="9"/>
  <c r="AH17" i="9"/>
  <c r="AH13" i="9"/>
  <c r="AH22" i="5"/>
  <c r="AG11" i="14"/>
  <c r="AH11" i="14"/>
  <c r="AG13" i="15"/>
  <c r="AH13" i="15"/>
  <c r="AG14" i="12"/>
  <c r="AH14" i="12"/>
  <c r="AG18" i="14"/>
  <c r="AH18" i="14"/>
  <c r="AG19" i="15"/>
  <c r="AH19" i="15"/>
  <c r="AG34" i="14"/>
  <c r="AH34" i="14"/>
  <c r="AG39" i="7"/>
  <c r="AG59" i="7"/>
  <c r="AI61" i="14"/>
  <c r="AI50" i="14"/>
  <c r="AI40" i="14"/>
  <c r="AI32" i="14"/>
  <c r="AH17" i="14"/>
  <c r="AI11" i="14"/>
  <c r="AG38" i="7"/>
  <c r="AH50" i="14"/>
  <c r="AH32" i="14"/>
  <c r="AH17" i="15"/>
  <c r="AH14" i="15"/>
  <c r="AH19" i="12"/>
  <c r="AH22" i="9"/>
  <c r="AH11" i="9"/>
  <c r="AH65" i="6"/>
  <c r="AH60" i="6"/>
  <c r="AH15" i="6"/>
  <c r="AH16" i="5"/>
  <c r="AG15" i="7"/>
  <c r="AG22" i="7"/>
  <c r="AH24" i="6"/>
  <c r="AH65" i="14"/>
  <c r="AI62" i="14"/>
  <c r="AH57" i="14"/>
  <c r="AI53" i="14"/>
  <c r="AG14" i="7"/>
  <c r="AH16" i="14"/>
  <c r="AI16" i="14"/>
  <c r="AG24" i="5"/>
  <c r="AH24" i="5"/>
  <c r="AH31" i="14"/>
  <c r="AI31" i="14"/>
  <c r="AG64" i="6"/>
  <c r="AH64" i="6"/>
  <c r="AH62" i="14"/>
  <c r="AI60" i="14"/>
  <c r="AH53" i="14"/>
  <c r="AI49" i="14"/>
  <c r="AI39" i="14"/>
  <c r="AG31" i="14"/>
  <c r="AI19" i="14"/>
  <c r="AH62" i="15"/>
  <c r="AH18" i="12"/>
  <c r="AH15" i="12"/>
  <c r="AH65" i="9"/>
  <c r="AH19" i="9"/>
  <c r="AH10" i="9"/>
  <c r="AH63" i="6"/>
  <c r="AH17" i="6"/>
  <c r="AH65" i="5"/>
  <c r="AH15" i="5"/>
  <c r="AH8" i="5"/>
  <c r="AG16" i="15"/>
  <c r="AH16" i="15"/>
  <c r="AG64" i="5"/>
  <c r="AH64" i="5"/>
  <c r="AI34" i="14"/>
  <c r="AG5" i="7"/>
  <c r="AG5" i="9"/>
  <c r="AG5" i="12"/>
  <c r="AG5" i="15"/>
  <c r="AH5" i="5"/>
  <c r="AH5" i="9"/>
  <c r="AH5" i="12"/>
  <c r="AH5" i="15"/>
  <c r="AG5" i="14"/>
  <c r="AH5" i="6"/>
  <c r="AG5" i="5"/>
  <c r="AH5" i="14"/>
  <c r="AI5" i="14"/>
  <c r="AH95" i="14" l="1"/>
  <c r="AG66" i="15"/>
  <c r="AG95" i="14"/>
  <c r="AH66" i="15"/>
  <c r="AH66" i="12"/>
  <c r="AG66" i="12"/>
  <c r="AG66" i="7"/>
  <c r="AG5" i="4" l="1"/>
  <c r="AE66" i="6" l="1"/>
  <c r="AF66" i="15"/>
  <c r="AE66" i="5"/>
  <c r="AF66" i="9"/>
  <c r="AF66" i="12"/>
  <c r="AF66" i="7"/>
  <c r="AE66" i="9" l="1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C66" i="9"/>
  <c r="B66" i="9"/>
  <c r="AD66" i="6"/>
  <c r="AC66" i="6"/>
  <c r="AB66" i="6"/>
  <c r="AA66" i="6"/>
  <c r="Z66" i="6"/>
  <c r="Y66" i="6"/>
  <c r="X66" i="6"/>
  <c r="W66" i="6"/>
  <c r="V66" i="6"/>
  <c r="U66" i="6"/>
  <c r="T66" i="6"/>
  <c r="R66" i="6"/>
  <c r="S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E66" i="15"/>
  <c r="B66" i="15"/>
  <c r="AE66" i="12"/>
  <c r="B66" i="12"/>
  <c r="M66" i="12"/>
  <c r="AC66" i="12"/>
  <c r="AA66" i="12"/>
  <c r="AE66" i="8"/>
  <c r="B66" i="8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D66" i="15"/>
  <c r="C66" i="15"/>
  <c r="AD66" i="12"/>
  <c r="AB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L66" i="12"/>
  <c r="K66" i="12"/>
  <c r="J66" i="12"/>
  <c r="I66" i="12"/>
  <c r="H66" i="12"/>
  <c r="G66" i="12"/>
  <c r="F66" i="12"/>
  <c r="E66" i="12"/>
  <c r="D66" i="12"/>
  <c r="C66" i="12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B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AE66" i="7"/>
  <c r="B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C66" i="7"/>
  <c r="AH66" i="9" l="1"/>
  <c r="AG66" i="9"/>
  <c r="AD66" i="4" l="1"/>
  <c r="AC66" i="4"/>
  <c r="AB66" i="4"/>
  <c r="Z66" i="4"/>
  <c r="Y66" i="4"/>
  <c r="X66" i="4"/>
  <c r="V66" i="4"/>
  <c r="U66" i="4"/>
  <c r="T66" i="4"/>
  <c r="R66" i="4"/>
  <c r="Q66" i="4"/>
  <c r="P66" i="4"/>
  <c r="N66" i="4"/>
  <c r="M66" i="4"/>
  <c r="L66" i="4"/>
  <c r="J66" i="4"/>
  <c r="I66" i="4"/>
  <c r="H66" i="4"/>
  <c r="F66" i="4"/>
  <c r="E66" i="4"/>
  <c r="D66" i="4"/>
  <c r="B66" i="4"/>
  <c r="C3" i="12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C66" i="4" l="1"/>
  <c r="K66" i="4"/>
  <c r="O66" i="4"/>
  <c r="S66" i="4"/>
  <c r="W66" i="4"/>
  <c r="AA66" i="4"/>
  <c r="AE66" i="4"/>
  <c r="G66" i="4"/>
  <c r="C3" i="13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C3" i="5"/>
  <c r="D3" i="5" s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C3" i="14" l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C3" i="15"/>
  <c r="D3" i="15" s="1"/>
  <c r="E3" i="15" s="1"/>
  <c r="F3" i="15" s="1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C3" i="9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s="1"/>
  <c r="AC3" i="9" s="1"/>
  <c r="AD3" i="9" s="1"/>
  <c r="C3" i="8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C3" i="7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C3" i="6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C3" i="4"/>
  <c r="D3" i="4" s="1"/>
  <c r="E3" i="4" s="1"/>
  <c r="F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G51" i="4" l="1"/>
  <c r="AG66" i="4" s="1"/>
  <c r="AF66" i="4"/>
  <c r="AG51" i="6" l="1"/>
  <c r="AG66" i="6" s="1"/>
  <c r="AH51" i="6"/>
  <c r="AH66" i="6" s="1"/>
  <c r="AF66" i="6"/>
  <c r="AG51" i="5"/>
  <c r="AG66" i="5" s="1"/>
  <c r="AH51" i="5"/>
  <c r="AH66" i="5" s="1"/>
  <c r="AF66" i="5"/>
  <c r="AG51" i="8"/>
  <c r="AG66" i="8" s="1"/>
  <c r="AH51" i="8"/>
  <c r="AH66" i="8" s="1"/>
</calcChain>
</file>

<file path=xl/sharedStrings.xml><?xml version="1.0" encoding="utf-8"?>
<sst xmlns="http://schemas.openxmlformats.org/spreadsheetml/2006/main" count="18121" uniqueCount="321">
  <si>
    <t>Amambai</t>
  </si>
  <si>
    <t>Aquidauana</t>
  </si>
  <si>
    <t>Campo Grande</t>
  </si>
  <si>
    <t>Cassilândia</t>
  </si>
  <si>
    <t>Chapadão do Sul</t>
  </si>
  <si>
    <t>Corumbá</t>
  </si>
  <si>
    <t>Coxim</t>
  </si>
  <si>
    <t>Dourados</t>
  </si>
  <si>
    <t>Itaquirai</t>
  </si>
  <si>
    <t>Ivinhema</t>
  </si>
  <si>
    <t>Juti</t>
  </si>
  <si>
    <t>Maracaju</t>
  </si>
  <si>
    <t>Miranda</t>
  </si>
  <si>
    <t>Nhumirim</t>
  </si>
  <si>
    <t>Paranaíba</t>
  </si>
  <si>
    <t>Ponta Porã</t>
  </si>
  <si>
    <t>Porto Murtinho</t>
  </si>
  <si>
    <t>Rio Brilhante</t>
  </si>
  <si>
    <t>São Gabriel do Oeste</t>
  </si>
  <si>
    <t>Sete Quedas</t>
  </si>
  <si>
    <t>Três Lagoas</t>
  </si>
  <si>
    <t>Municípios</t>
  </si>
  <si>
    <t>Direção do Vento</t>
  </si>
  <si>
    <t>Sidrolândia</t>
  </si>
  <si>
    <t>Máxima Registrada</t>
  </si>
  <si>
    <t>Mês</t>
  </si>
  <si>
    <t>Média</t>
  </si>
  <si>
    <t>Máxima</t>
  </si>
  <si>
    <t>Mínima</t>
  </si>
  <si>
    <t>Total</t>
  </si>
  <si>
    <t>Água Clara</t>
  </si>
  <si>
    <t>Bela Vista</t>
  </si>
  <si>
    <t>Jardim</t>
  </si>
  <si>
    <t>Costa Rica</t>
  </si>
  <si>
    <t>Sonora</t>
  </si>
  <si>
    <t xml:space="preserve"> </t>
  </si>
  <si>
    <t>PCDs</t>
  </si>
  <si>
    <t>Código da estação</t>
  </si>
  <si>
    <t>Altitude (m)</t>
  </si>
  <si>
    <t>Aberta em:</t>
  </si>
  <si>
    <t>Localização Física das PCDs Automáticas</t>
  </si>
  <si>
    <t>INMET</t>
  </si>
  <si>
    <t>A 756</t>
  </si>
  <si>
    <t>Rodovia BR 262, Km 134 (Prefeitura)</t>
  </si>
  <si>
    <t>A 750</t>
  </si>
  <si>
    <t>Rodovia Amambaí – Arial Moreira – km 17 (Escola Agrotécnica)</t>
  </si>
  <si>
    <t>Av. Duque de Caxias – Bairro Alto (Exército)</t>
  </si>
  <si>
    <t>Bataguassu</t>
  </si>
  <si>
    <t>A 759</t>
  </si>
  <si>
    <t>BR 262 – km 04 – Saída para Aquidauana (EMBRAPA)</t>
  </si>
  <si>
    <t>Rodovia BR 158 – Saída para Paranaíba (Conab)</t>
  </si>
  <si>
    <t>Rua Cárceres, 296 – Centro (Exército) Coronel Rocha- 32311890</t>
  </si>
  <si>
    <t>Aeroporto de Costa Rica</t>
  </si>
  <si>
    <t>47° BI – BR 163 – km 729 – Vila São Paulo (Exército)</t>
  </si>
  <si>
    <t>Av. Guaicurus, n° 9000 (Exército) 67-34169490</t>
  </si>
  <si>
    <t>A 752</t>
  </si>
  <si>
    <t>Rodovia BR 163 – km 80 (Escola Família Agrícola)</t>
  </si>
  <si>
    <t>A709</t>
  </si>
  <si>
    <t>Av. Antonio Travain, s/n° (Prefeitura)</t>
  </si>
  <si>
    <t xml:space="preserve">A 758 </t>
  </si>
  <si>
    <t>Rua Ren Ary Rodrigues, 2.520 (Exército)</t>
  </si>
  <si>
    <t>A 749</t>
  </si>
  <si>
    <t>Av. Sergio Marciel, 525 (Prefeitura)</t>
  </si>
  <si>
    <t>Rodovia MS 460 – km 1,5 – Saída para Água Fria (Conab) Fone: 67-34541384 Elvis  Rodrigues Lima ms.ua-maracaju@conab.gov.br</t>
  </si>
  <si>
    <t>Rodovia MS 339 – km 20 – Zona Rural (Exército)</t>
  </si>
  <si>
    <t>Rua 21 de Setembro, 1880 – Fazenda Nhumirim (EMBRAPA)</t>
  </si>
  <si>
    <t>13/112006</t>
  </si>
  <si>
    <t>Av. Três Lagoas, s/n° - Jardim Jaraguá (Prefeitura)</t>
  </si>
  <si>
    <t>Av. Brasil esquina com Cardoso s/n° (Prefeitura)</t>
  </si>
  <si>
    <t>Cia de Fronteira – Rua Capitão Cantalice, 1077 (Exército)</t>
  </si>
  <si>
    <t>Rodovia BR 163 – km 252 (Conab)</t>
  </si>
  <si>
    <t>1°/10/2008</t>
  </si>
  <si>
    <t xml:space="preserve"> Rodovia MS, km 162 – Saída para Maracajú (Conab) 32721371</t>
  </si>
  <si>
    <t>(Prefeitura)</t>
  </si>
  <si>
    <t>30/11/2012</t>
  </si>
  <si>
    <t>Rua da Cana, 178 - Centro</t>
  </si>
  <si>
    <t>Rua 13 de Junho, 352 – Bairro Santos Dumont (Prefeitura)</t>
  </si>
  <si>
    <t xml:space="preserve">Fontes: </t>
  </si>
  <si>
    <t>http://www.inmet.gov.br/sonabra/maps/automaticas.php</t>
  </si>
  <si>
    <t>Rodovia MS 306 – km 96 – Saída para Cassilândia (Conab)</t>
  </si>
  <si>
    <t>Rodovia BR 163 – km 541 – Zona Rural (Conab)</t>
  </si>
  <si>
    <t>Angélica</t>
  </si>
  <si>
    <t>S 701</t>
  </si>
  <si>
    <t>Avenida São João S/N - Bairro Mutum</t>
  </si>
  <si>
    <t>S 702</t>
  </si>
  <si>
    <t xml:space="preserve">Rua General Dutra S/N - </t>
  </si>
  <si>
    <t>Rodovia BR 267, km 35 - Distrito Industrial Casulo</t>
  </si>
  <si>
    <t>Bandeirantes</t>
  </si>
  <si>
    <t>S 703</t>
  </si>
  <si>
    <t>BR 163 - KM 543 - Antigo IBC</t>
  </si>
  <si>
    <t>Bonito</t>
  </si>
  <si>
    <t>S 704</t>
  </si>
  <si>
    <t>06/082018</t>
  </si>
  <si>
    <t xml:space="preserve"> Rodovia MS,  178 - KM 33 - Aeroporto de Bonito</t>
  </si>
  <si>
    <t>Brasilândia</t>
  </si>
  <si>
    <t>Caarapó</t>
  </si>
  <si>
    <t>S 706</t>
  </si>
  <si>
    <t>Chácara Municipal - Antigo Balneário Airton Sena</t>
  </si>
  <si>
    <t>S 707</t>
  </si>
  <si>
    <t xml:space="preserve">Rodovia MS 060 - Escola Agricola Professor Marcio Elias Nery </t>
  </si>
  <si>
    <t>A 702</t>
  </si>
  <si>
    <t>A 742</t>
  </si>
  <si>
    <t>A 724</t>
  </si>
  <si>
    <t>A 760</t>
  </si>
  <si>
    <t>A 720</t>
  </si>
  <si>
    <t>A 721</t>
  </si>
  <si>
    <t>S 708</t>
  </si>
  <si>
    <t>Estrada da Setima Linha - KM 1  de Culturama</t>
  </si>
  <si>
    <t>S 709</t>
  </si>
  <si>
    <t>Rodovia MS 295 - Sentido Tacuru - Casa do Mel  ao lado da casa do Tete/Sítio Igreja</t>
  </si>
  <si>
    <t>S 710</t>
  </si>
  <si>
    <t xml:space="preserve">Parque de Exposição </t>
  </si>
  <si>
    <t>S 711</t>
  </si>
  <si>
    <t>Rodovia MS 379, Km 1.2 (Próximo a Parque de Exposição)</t>
  </si>
  <si>
    <t>A 731</t>
  </si>
  <si>
    <t>S 712</t>
  </si>
  <si>
    <t>Avenida Jofre de Araújo - Antiga Escola Agrícola</t>
  </si>
  <si>
    <t>Nova Andradina</t>
  </si>
  <si>
    <t>S 713</t>
  </si>
  <si>
    <t>Rodovia MS 743 - sede do IFMS</t>
  </si>
  <si>
    <t>A 722</t>
  </si>
  <si>
    <t>A 717</t>
  </si>
  <si>
    <t>A 710</t>
  </si>
  <si>
    <t>S 714</t>
  </si>
  <si>
    <t xml:space="preserve">Chácara Municipal </t>
  </si>
  <si>
    <t>A 703</t>
  </si>
  <si>
    <t>A 723</t>
  </si>
  <si>
    <t>A 732</t>
  </si>
  <si>
    <t>S 715</t>
  </si>
  <si>
    <t>A 743</t>
  </si>
  <si>
    <t>Santa Rita do Pardo</t>
  </si>
  <si>
    <t>S 716</t>
  </si>
  <si>
    <t>Prolongamento da Rua Geraldo da Silva Souza S/N - Bairro Sta Luzia</t>
  </si>
  <si>
    <t>A 754</t>
  </si>
  <si>
    <t>A 751</t>
  </si>
  <si>
    <t>Selviría</t>
  </si>
  <si>
    <t>A 761</t>
  </si>
  <si>
    <t>A 704</t>
  </si>
  <si>
    <t>Aral Moreira</t>
  </si>
  <si>
    <t>Camapuã</t>
  </si>
  <si>
    <t>Fátima do Sul</t>
  </si>
  <si>
    <t>Iguatemi</t>
  </si>
  <si>
    <t>Itaporã</t>
  </si>
  <si>
    <t>Laguna Carapã</t>
  </si>
  <si>
    <t>Nova Alvorada</t>
  </si>
  <si>
    <t>Pedro Gomes</t>
  </si>
  <si>
    <t>Ribas do Rio Pardo</t>
  </si>
  <si>
    <t xml:space="preserve">1. Água Clara </t>
  </si>
  <si>
    <t>2. Amambai</t>
  </si>
  <si>
    <t>MUNICÍPIOS DO ESTADO DE MS</t>
  </si>
  <si>
    <t>MaiorOcorrência</t>
  </si>
  <si>
    <t xml:space="preserve">  Maior Ocorrência no Estado</t>
  </si>
  <si>
    <t>Maior Ocorrência no dia</t>
  </si>
  <si>
    <t>Dia sem chuva</t>
  </si>
  <si>
    <t>*</t>
  </si>
  <si>
    <t>Média Registrada</t>
  </si>
  <si>
    <t>Mínima Registrada</t>
  </si>
  <si>
    <t xml:space="preserve">  </t>
  </si>
  <si>
    <t>Chuva (mm)</t>
  </si>
  <si>
    <t>Outubro/2023</t>
  </si>
  <si>
    <t>Rajada do Vento (km/h)</t>
  </si>
  <si>
    <t>Velocidade do Vento Máxima (km/h)</t>
  </si>
  <si>
    <t>Umidade Relativa do Ar Mínima (%)</t>
  </si>
  <si>
    <t>Umidade Relativa do Ar Máxima (%)</t>
  </si>
  <si>
    <t>Umidade Relativa do Ar Instantânea (%)</t>
  </si>
  <si>
    <t>Temperatura Mínima (°C)</t>
  </si>
  <si>
    <t>Temperatura Máxima (°C)</t>
  </si>
  <si>
    <t>Temperatura Instantânea (°C)</t>
  </si>
  <si>
    <t>3. Aquidauana</t>
  </si>
  <si>
    <t>4. Angélica</t>
  </si>
  <si>
    <t>5. Aral Moreira</t>
  </si>
  <si>
    <t>Latitude ( ° )</t>
  </si>
  <si>
    <t>Longitude ( ° )</t>
  </si>
  <si>
    <t>PCDs - Plataforma de Coleta de Dados</t>
  </si>
  <si>
    <t>SEMADESC</t>
  </si>
  <si>
    <t>A 719</t>
  </si>
  <si>
    <t>A 730</t>
  </si>
  <si>
    <t>SEMADESC - Secretaria de Estado de Meio Ambiente, Desenvolvimento, Ciência, Técnologia e Inovação.</t>
  </si>
  <si>
    <t>INMET - Instituto Nacional de Meteorologia</t>
  </si>
  <si>
    <t>Fonte: INMET/SEMADESC/CEMTEC</t>
  </si>
  <si>
    <t xml:space="preserve">(*) Nenhuma Infotmação Disponivel pelo INMET </t>
  </si>
  <si>
    <t>Fonte: CEMADEN</t>
  </si>
  <si>
    <t>Fonte: EMBRAPA (Agropecuária Oeste)</t>
  </si>
  <si>
    <t>Campo Grande (Jardim Panamá)</t>
  </si>
  <si>
    <t>Campo Grande (UPA GONÇALVES)</t>
  </si>
  <si>
    <t>Campo Grande (Vila Sta.Luzia)</t>
  </si>
  <si>
    <t>Corguinho</t>
  </si>
  <si>
    <t>Corumbá ( Cravo Vermelho)</t>
  </si>
  <si>
    <t>Corumbá (Fortaleza)</t>
  </si>
  <si>
    <t>Dois Irmãos do Burití</t>
  </si>
  <si>
    <t>Itaquiraí</t>
  </si>
  <si>
    <t>Mundo Novo</t>
  </si>
  <si>
    <t>Rio Verde de Mato Grosso</t>
  </si>
  <si>
    <t>Rochedo</t>
  </si>
  <si>
    <t>Tres Lagoas (Jardim Dourado)</t>
  </si>
  <si>
    <t>Tres Lagoas (São Carlos)</t>
  </si>
  <si>
    <t>Dourados (EMBRAPA)</t>
  </si>
  <si>
    <t>Dourados (EMBRAPA/UFGD)</t>
  </si>
  <si>
    <t>Ivinhema (EMBRAPA/ADECOAGRO)</t>
  </si>
  <si>
    <t>Rio Brilhante (EMBRAPA/Prefeitura)</t>
  </si>
  <si>
    <t xml:space="preserve">(*) Nenhuma Informação Disponivel pelo INMET </t>
  </si>
  <si>
    <t>Cassilândia inoperante deste 24/11/2025</t>
  </si>
  <si>
    <t>Aquidauana (ANA)</t>
  </si>
  <si>
    <t>Miranda (ANA)</t>
  </si>
  <si>
    <t>Porto Murtinho (ANA)</t>
  </si>
  <si>
    <t>Fonte: AGÊNCIA NACIONAL DE ÁGUAS (ANA)</t>
  </si>
  <si>
    <t>Corumbá (Faz.Campo Zélia)</t>
  </si>
  <si>
    <t>Corumbá (Faz.Xaraés)</t>
  </si>
  <si>
    <t>Porto Murtinho (Faz.São Luís)</t>
  </si>
  <si>
    <t>Corguinho (Faz. Morro Alegre)</t>
  </si>
  <si>
    <t>Paraíso das Águas (Faz.Ranchinho)</t>
  </si>
  <si>
    <t>Nioaque (Faz. Buritizinho da Domingueina)</t>
  </si>
  <si>
    <t>Nioaque (Faz. Buritizinho da Dominguena)</t>
  </si>
  <si>
    <t>6. Bataguassu</t>
  </si>
  <si>
    <t>7. Bandeirantes</t>
  </si>
  <si>
    <t>8. Bonito</t>
  </si>
  <si>
    <t>9. Caarapó</t>
  </si>
  <si>
    <t>10. Camapuã</t>
  </si>
  <si>
    <t>11. Campo Grande</t>
  </si>
  <si>
    <t>12. Cassilândia</t>
  </si>
  <si>
    <t>13. Chapadão do Sul</t>
  </si>
  <si>
    <t>14. Corumbá</t>
  </si>
  <si>
    <t>15. Costa Rica</t>
  </si>
  <si>
    <t>16. Coxim</t>
  </si>
  <si>
    <t>17. Dourados</t>
  </si>
  <si>
    <t>18. Fátima do Sul</t>
  </si>
  <si>
    <t>19. Iguatemi</t>
  </si>
  <si>
    <t>20. Itaporã</t>
  </si>
  <si>
    <t>21. Itaquiraí</t>
  </si>
  <si>
    <t>22. Ivinhema</t>
  </si>
  <si>
    <t>23. Jardim</t>
  </si>
  <si>
    <t>24. Juti</t>
  </si>
  <si>
    <t>25. Laguna Carapã</t>
  </si>
  <si>
    <t>26. Maracaju</t>
  </si>
  <si>
    <t>27. Nova Alvorada do Sul</t>
  </si>
  <si>
    <t>28. Nova Andradina</t>
  </si>
  <si>
    <t>29. Miranda</t>
  </si>
  <si>
    <t>30. Nhumirim (Embrapa Pantanal)</t>
  </si>
  <si>
    <t>31. Paranaíba</t>
  </si>
  <si>
    <t>32. Pedro Gomes</t>
  </si>
  <si>
    <t>33. Ponta Porã</t>
  </si>
  <si>
    <t>34. Porto Murtinho</t>
  </si>
  <si>
    <t>35. São Gabriel do Oeste</t>
  </si>
  <si>
    <t>36. Ribas do Rio Pardo</t>
  </si>
  <si>
    <t xml:space="preserve">37. Rio Brilhante </t>
  </si>
  <si>
    <t>38. Santa Rita do Pardo</t>
  </si>
  <si>
    <t>39. Sidrolândia</t>
  </si>
  <si>
    <t>40. Sete Quedas</t>
  </si>
  <si>
    <t>41. Sonora</t>
  </si>
  <si>
    <t>42. Três Lagoas</t>
  </si>
  <si>
    <t>43. Corumbá (Faz. Campo Zélia)</t>
  </si>
  <si>
    <t>S 718</t>
  </si>
  <si>
    <t>Corumbá (Faz. Campo Zélia)</t>
  </si>
  <si>
    <t>44. Porto Murtinho (Faz. São Luís)</t>
  </si>
  <si>
    <t>S 719</t>
  </si>
  <si>
    <t xml:space="preserve"> Porto Murtinho (Faz. São Luís)</t>
  </si>
  <si>
    <t>45. Corumbá (Faz. Xaraés)</t>
  </si>
  <si>
    <t>S 720</t>
  </si>
  <si>
    <t xml:space="preserve"> Corumbá (Faz. Xaraés)</t>
  </si>
  <si>
    <t>46. Corumbá (Faz. São Cândido)</t>
  </si>
  <si>
    <t>S 721</t>
  </si>
  <si>
    <t>Corumbá (Faz. São Cândido)</t>
  </si>
  <si>
    <t>47. Corguinho (Faz. Morro Alegre)</t>
  </si>
  <si>
    <t>S 722</t>
  </si>
  <si>
    <t xml:space="preserve"> Corguinho (Faz. Morro Alegre)</t>
  </si>
  <si>
    <t>48. Paraíso das Águas (Faz.Ranchinho)</t>
  </si>
  <si>
    <t>S 723</t>
  </si>
  <si>
    <t xml:space="preserve"> Paraíso das Águas (Faz.Ranchinho)</t>
  </si>
  <si>
    <t>49. Nioaque (Faz. Buritizinho da Dominguena)</t>
  </si>
  <si>
    <t>S 724</t>
  </si>
  <si>
    <t>. Nioaque (Faz. Buritizinho da Dominguena)</t>
  </si>
  <si>
    <t>. Corumbá (Faz. São Francisco)</t>
  </si>
  <si>
    <t>50. Corumbá (Faz. São Francisco)</t>
  </si>
  <si>
    <t>Corumbá Ecoa Amolar</t>
  </si>
  <si>
    <t>Corumbá (Faz. Eldorado da Formosa)</t>
  </si>
  <si>
    <t>Ribas do Rio Pardo (Faz. Campo Rico)</t>
  </si>
  <si>
    <t>51. Corumbá (ECOA Amolar)</t>
  </si>
  <si>
    <t>Corumbá ( ECOA AMOLAR)</t>
  </si>
  <si>
    <t>52. Corumbá (Faz. Eldorado da Formosa</t>
  </si>
  <si>
    <t>Corumbá (Faz. Eldorado da Formosa</t>
  </si>
  <si>
    <t>53. Ribas do Rio Pardo (Campo Rico)</t>
  </si>
  <si>
    <t>Ribas do Rio Pardo (Campo Rico)</t>
  </si>
  <si>
    <t>Caracol (Faz. Ouro e Prata)</t>
  </si>
  <si>
    <t xml:space="preserve"> Caracol (Faz. Ouro e Prata)</t>
  </si>
  <si>
    <t>Agosto/2025</t>
  </si>
  <si>
    <t>Aquidauana (Faz. Barranco Alto)</t>
  </si>
  <si>
    <t>55. Caracol (Faz. Ouro e Prata)</t>
  </si>
  <si>
    <t xml:space="preserve">Aquidauana (Faz. Barranco Alto) </t>
  </si>
  <si>
    <t xml:space="preserve">54. Aquidauana (Faz. Barranco Alto) </t>
  </si>
  <si>
    <t>Alcinópolis (Faz.Vale do Cedro)</t>
  </si>
  <si>
    <t xml:space="preserve"> Alcinópolis (Faz. Vale do Cedro)</t>
  </si>
  <si>
    <t>Água Clara (Faz. Peleja)</t>
  </si>
  <si>
    <t>Figueirão (Faz.Waterloo)</t>
  </si>
  <si>
    <t>Inocência (Faz. Recanto)</t>
  </si>
  <si>
    <t>56. Alcinópolis (Faz. Vale do Cedro)</t>
  </si>
  <si>
    <t>57. Figueirão (Faz.Waterloo)</t>
  </si>
  <si>
    <t>58. Água Clara (Faz. Peleja)</t>
  </si>
  <si>
    <t>59. Inocência (Faz. Recanto)</t>
  </si>
  <si>
    <t xml:space="preserve"> Figueirão (Faz.Waterloo)</t>
  </si>
  <si>
    <t xml:space="preserve"> Água Clara (Faz. Peleja)</t>
  </si>
  <si>
    <t xml:space="preserve"> Inocência (Faz. Recanto)</t>
  </si>
  <si>
    <t>Anaurilândia (Faz. Santo André)</t>
  </si>
  <si>
    <t>Naviraí (Faz.Santa Helena do Pindó)</t>
  </si>
  <si>
    <t>60.Naviraí (Faz. Santa Helena do Pindó)</t>
  </si>
  <si>
    <t>61. Anaurilândia (Faz. Santo André)</t>
  </si>
  <si>
    <t>Naviraí (Faz. Santa Helena do Pindó)</t>
  </si>
  <si>
    <t xml:space="preserve"> Anaurilândia (Faz. Santo André)</t>
  </si>
  <si>
    <t>S 725</t>
  </si>
  <si>
    <t>S 726</t>
  </si>
  <si>
    <t>S 727</t>
  </si>
  <si>
    <t>S 728</t>
  </si>
  <si>
    <t>S 729</t>
  </si>
  <si>
    <t>S 730</t>
  </si>
  <si>
    <t>S 731</t>
  </si>
  <si>
    <t>S 732</t>
  </si>
  <si>
    <t>S 733</t>
  </si>
  <si>
    <t>S 734</t>
  </si>
  <si>
    <t>S 735</t>
  </si>
  <si>
    <t>S 736</t>
  </si>
  <si>
    <t>**</t>
  </si>
  <si>
    <t>Corumbá (Faz. São Francisco)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</si>
</sst>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0"/>
    <numFmt numFmtId="166" formatCode="#,##0.00000"/>
    <numFmt numFmtId="167" formatCode="0.00000"/>
    <numFmt numFmtId="168" formatCode="0.0000"/>
    <numFmt numFmtId="169" formatCode="0.0000000"/>
  </numFmts>
  <fonts count="2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6"/>
      <color rgb="FFC00000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C00000"/>
      <name val="Arial"/>
      <family val="2"/>
    </font>
    <font>
      <sz val="10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sz val="9"/>
      <color indexed="8"/>
      <name val="Arial"/>
      <family val="2"/>
    </font>
    <font>
      <b/>
      <sz val="20"/>
      <color theme="0"/>
      <name val="Arial"/>
      <family val="2"/>
    </font>
    <font>
      <b/>
      <sz val="12"/>
      <color theme="3" tint="-0.249977111117893"/>
      <name val="Arial"/>
      <family val="2"/>
    </font>
    <font>
      <b/>
      <sz val="16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b/>
      <sz val="9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sz val="16"/>
      <color theme="3" tint="-0.499984740745262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125">
        <bgColor theme="8" tint="0.59999389629810485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darkGray"/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7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1" fontId="8" fillId="0" borderId="0" xfId="0" applyNumberFormat="1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11" fillId="6" borderId="1" xfId="0" applyNumberFormat="1" applyFont="1" applyFill="1" applyBorder="1" applyAlignment="1">
      <alignment horizontal="center" wrapText="1"/>
    </xf>
    <xf numFmtId="0" fontId="0" fillId="6" borderId="0" xfId="0" applyFill="1"/>
    <xf numFmtId="0" fontId="11" fillId="6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0" borderId="0" xfId="0" applyFill="1"/>
    <xf numFmtId="0" fontId="0" fillId="6" borderId="1" xfId="0" applyNumberForma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164" fontId="0" fillId="6" borderId="0" xfId="1" applyNumberFormat="1" applyFont="1" applyFill="1"/>
    <xf numFmtId="164" fontId="0" fillId="0" borderId="0" xfId="1" applyNumberFormat="1" applyFont="1" applyFill="1"/>
    <xf numFmtId="0" fontId="14" fillId="6" borderId="0" xfId="2" applyFont="1" applyFill="1" applyAlignment="1" applyProtection="1"/>
    <xf numFmtId="0" fontId="14" fillId="6" borderId="0" xfId="2" applyFill="1" applyAlignment="1" applyProtection="1"/>
    <xf numFmtId="0" fontId="0" fillId="6" borderId="0" xfId="0" applyFill="1" applyAlignment="1"/>
    <xf numFmtId="0" fontId="0" fillId="0" borderId="0" xfId="0" applyAlignment="1"/>
    <xf numFmtId="0" fontId="0" fillId="0" borderId="0" xfId="0" applyFill="1" applyAlignment="1"/>
    <xf numFmtId="0" fontId="10" fillId="6" borderId="5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1" fontId="8" fillId="6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49" fontId="0" fillId="6" borderId="8" xfId="0" applyNumberFormat="1" applyFill="1" applyBorder="1"/>
    <xf numFmtId="1" fontId="8" fillId="6" borderId="6" xfId="0" applyNumberFormat="1" applyFont="1" applyFill="1" applyBorder="1" applyAlignment="1">
      <alignment horizontal="center"/>
    </xf>
    <xf numFmtId="0" fontId="0" fillId="6" borderId="8" xfId="0" applyFill="1" applyBorder="1"/>
    <xf numFmtId="1" fontId="10" fillId="0" borderId="15" xfId="0" applyNumberFormat="1" applyFont="1" applyBorder="1" applyAlignment="1">
      <alignment horizontal="center"/>
    </xf>
    <xf numFmtId="3" fontId="11" fillId="6" borderId="1" xfId="0" applyNumberFormat="1" applyFont="1" applyFill="1" applyBorder="1" applyAlignment="1">
      <alignment horizontal="center"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NumberFormat="1" applyFont="1" applyFill="1" applyBorder="1" applyAlignment="1">
      <alignment horizontal="center" wrapText="1"/>
    </xf>
    <xf numFmtId="14" fontId="16" fillId="6" borderId="1" xfId="0" applyNumberFormat="1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0" borderId="0" xfId="0" applyFont="1" applyFill="1"/>
    <xf numFmtId="3" fontId="0" fillId="6" borderId="1" xfId="0" applyNumberForma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49" fontId="0" fillId="6" borderId="9" xfId="0" applyNumberFormat="1" applyFill="1" applyBorder="1"/>
    <xf numFmtId="0" fontId="3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0" fillId="6" borderId="9" xfId="0" applyFill="1" applyBorder="1"/>
    <xf numFmtId="0" fontId="4" fillId="0" borderId="24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2" fontId="4" fillId="2" borderId="34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10" fillId="7" borderId="35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2" fontId="8" fillId="8" borderId="27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2" fontId="10" fillId="6" borderId="9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6" fillId="6" borderId="5" xfId="0" applyFont="1" applyFill="1" applyBorder="1" applyAlignment="1">
      <alignment horizontal="left" vertical="center"/>
    </xf>
    <xf numFmtId="0" fontId="8" fillId="11" borderId="5" xfId="0" applyFont="1" applyFill="1" applyBorder="1" applyAlignment="1">
      <alignment vertical="center"/>
    </xf>
    <xf numFmtId="4" fontId="10" fillId="12" borderId="15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/>
    </xf>
    <xf numFmtId="4" fontId="4" fillId="3" borderId="15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7" borderId="15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5" borderId="15" xfId="0" applyNumberFormat="1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15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6" fillId="6" borderId="0" xfId="0" applyFont="1" applyFill="1"/>
    <xf numFmtId="0" fontId="11" fillId="6" borderId="0" xfId="0" applyFont="1" applyFill="1"/>
    <xf numFmtId="0" fontId="4" fillId="11" borderId="13" xfId="0" applyFont="1" applyFill="1" applyBorder="1" applyAlignment="1">
      <alignment horizontal="left" vertical="center"/>
    </xf>
    <xf numFmtId="4" fontId="3" fillId="0" borderId="1" xfId="0" quotePrefix="1" applyNumberFormat="1" applyFont="1" applyBorder="1" applyAlignment="1">
      <alignment horizontal="center" vertical="center"/>
    </xf>
    <xf numFmtId="0" fontId="4" fillId="13" borderId="13" xfId="0" applyFont="1" applyFill="1" applyBorder="1" applyAlignment="1">
      <alignment horizontal="left" vertical="center"/>
    </xf>
    <xf numFmtId="0" fontId="3" fillId="13" borderId="5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vertical="center"/>
    </xf>
    <xf numFmtId="0" fontId="4" fillId="10" borderId="5" xfId="0" applyFont="1" applyFill="1" applyBorder="1" applyAlignment="1">
      <alignment vertical="center"/>
    </xf>
    <xf numFmtId="166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wrapText="1"/>
    </xf>
    <xf numFmtId="168" fontId="11" fillId="6" borderId="1" xfId="0" applyNumberFormat="1" applyFont="1" applyFill="1" applyBorder="1" applyAlignment="1">
      <alignment horizontal="center" vertical="center" wrapText="1"/>
    </xf>
    <xf numFmtId="168" fontId="11" fillId="6" borderId="1" xfId="0" applyNumberFormat="1" applyFont="1" applyFill="1" applyBorder="1" applyAlignment="1">
      <alignment horizontal="center" wrapText="1"/>
    </xf>
    <xf numFmtId="168" fontId="16" fillId="6" borderId="1" xfId="0" applyNumberFormat="1" applyFont="1" applyFill="1" applyBorder="1" applyAlignment="1">
      <alignment horizontal="center" wrapText="1"/>
    </xf>
    <xf numFmtId="1" fontId="11" fillId="6" borderId="1" xfId="0" applyNumberFormat="1" applyFont="1" applyFill="1" applyBorder="1" applyAlignment="1">
      <alignment horizontal="center" wrapText="1"/>
    </xf>
    <xf numFmtId="169" fontId="11" fillId="6" borderId="1" xfId="0" applyNumberFormat="1" applyFont="1" applyFill="1" applyBorder="1" applyAlignment="1">
      <alignment horizontal="center" wrapText="1"/>
    </xf>
    <xf numFmtId="165" fontId="11" fillId="6" borderId="1" xfId="0" applyNumberFormat="1" applyFont="1" applyFill="1" applyBorder="1" applyAlignment="1">
      <alignment horizontal="center" wrapText="1"/>
    </xf>
    <xf numFmtId="166" fontId="11" fillId="6" borderId="1" xfId="0" applyNumberFormat="1" applyFont="1" applyFill="1" applyBorder="1" applyAlignment="1">
      <alignment horizontal="center" wrapText="1"/>
    </xf>
    <xf numFmtId="166" fontId="0" fillId="6" borderId="1" xfId="0" applyNumberFormat="1" applyFill="1" applyBorder="1" applyAlignment="1">
      <alignment horizontal="center"/>
    </xf>
    <xf numFmtId="165" fontId="16" fillId="6" borderId="1" xfId="0" applyNumberFormat="1" applyFont="1" applyFill="1" applyBorder="1" applyAlignment="1">
      <alignment horizontal="center" wrapText="1"/>
    </xf>
    <xf numFmtId="2" fontId="3" fillId="0" borderId="1" xfId="0" applyNumberFormat="1" applyFont="1" applyBorder="1" applyAlignment="1">
      <alignment horizont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3" borderId="15" xfId="0" applyNumberFormat="1" applyFont="1" applyFill="1" applyBorder="1" applyAlignment="1">
      <alignment horizontal="center" vertical="center"/>
    </xf>
    <xf numFmtId="0" fontId="19" fillId="9" borderId="36" xfId="0" applyFont="1" applyFill="1" applyBorder="1" applyAlignment="1">
      <alignment horizontal="center" vertical="center"/>
    </xf>
    <xf numFmtId="0" fontId="19" fillId="9" borderId="37" xfId="0" applyFont="1" applyFill="1" applyBorder="1" applyAlignment="1">
      <alignment horizontal="center" vertical="center"/>
    </xf>
    <xf numFmtId="0" fontId="19" fillId="9" borderId="38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1" fontId="22" fillId="3" borderId="15" xfId="0" applyNumberFormat="1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/>
    </xf>
    <xf numFmtId="0" fontId="22" fillId="3" borderId="21" xfId="0" applyFont="1" applyFill="1" applyBorder="1" applyAlignment="1">
      <alignment horizontal="center" vertical="center"/>
    </xf>
    <xf numFmtId="0" fontId="27" fillId="6" borderId="5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1" fontId="22" fillId="3" borderId="39" xfId="0" applyNumberFormat="1" applyFont="1" applyFill="1" applyBorder="1" applyAlignment="1">
      <alignment horizontal="center" vertical="center"/>
    </xf>
    <xf numFmtId="1" fontId="22" fillId="3" borderId="21" xfId="0" applyNumberFormat="1" applyFont="1" applyFill="1" applyBorder="1" applyAlignment="1">
      <alignment horizontal="center" vertical="center"/>
    </xf>
    <xf numFmtId="0" fontId="19" fillId="9" borderId="16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1" fontId="4" fillId="6" borderId="25" xfId="0" applyNumberFormat="1" applyFont="1" applyFill="1" applyBorder="1" applyAlignment="1">
      <alignment horizontal="center" vertical="center"/>
    </xf>
    <xf numFmtId="1" fontId="4" fillId="6" borderId="21" xfId="0" applyNumberFormat="1" applyFont="1" applyFill="1" applyBorder="1" applyAlignment="1">
      <alignment horizontal="center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25" fillId="3" borderId="2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14" fontId="23" fillId="3" borderId="20" xfId="0" applyNumberFormat="1" applyFont="1" applyFill="1" applyBorder="1" applyAlignment="1">
      <alignment horizontal="center" vertical="center" wrapText="1"/>
    </xf>
    <xf numFmtId="14" fontId="23" fillId="3" borderId="19" xfId="0" applyNumberFormat="1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/>
    </xf>
    <xf numFmtId="1" fontId="23" fillId="3" borderId="21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117" Type="http://schemas.openxmlformats.org/officeDocument/2006/relationships/externalLink" Target="externalLinks/externalLink106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12" Type="http://schemas.openxmlformats.org/officeDocument/2006/relationships/externalLink" Target="externalLinks/externalLink101.xml"/><Relationship Id="rId16" Type="http://schemas.openxmlformats.org/officeDocument/2006/relationships/externalLink" Target="externalLinks/externalLink5.xml"/><Relationship Id="rId107" Type="http://schemas.openxmlformats.org/officeDocument/2006/relationships/externalLink" Target="externalLinks/externalLink9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123" Type="http://schemas.openxmlformats.org/officeDocument/2006/relationships/calcChain" Target="calcChain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113" Type="http://schemas.openxmlformats.org/officeDocument/2006/relationships/externalLink" Target="externalLinks/externalLink102.xml"/><Relationship Id="rId118" Type="http://schemas.openxmlformats.org/officeDocument/2006/relationships/externalLink" Target="externalLinks/externalLink107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externalLink" Target="externalLinks/externalLink97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8.xml"/><Relationship Id="rId114" Type="http://schemas.openxmlformats.org/officeDocument/2006/relationships/externalLink" Target="externalLinks/externalLink103.xml"/><Relationship Id="rId119" Type="http://schemas.openxmlformats.org/officeDocument/2006/relationships/externalLink" Target="externalLinks/externalLink108.xml"/><Relationship Id="rId44" Type="http://schemas.openxmlformats.org/officeDocument/2006/relationships/externalLink" Target="externalLinks/externalLink33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externalLink" Target="externalLinks/externalLink9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120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110" Type="http://schemas.openxmlformats.org/officeDocument/2006/relationships/externalLink" Target="externalLinks/externalLink99.xml"/><Relationship Id="rId115" Type="http://schemas.openxmlformats.org/officeDocument/2006/relationships/externalLink" Target="externalLinks/externalLink104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121" Type="http://schemas.openxmlformats.org/officeDocument/2006/relationships/styles" Target="styles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116" Type="http://schemas.openxmlformats.org/officeDocument/2006/relationships/externalLink" Target="externalLinks/externalLink105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111" Type="http://schemas.openxmlformats.org/officeDocument/2006/relationships/externalLink" Target="externalLinks/externalLink100.xml"/><Relationship Id="rId15" Type="http://schemas.openxmlformats.org/officeDocument/2006/relationships/externalLink" Target="externalLinks/externalLink4.xml"/><Relationship Id="rId36" Type="http://schemas.openxmlformats.org/officeDocument/2006/relationships/externalLink" Target="externalLinks/externalLink25.xml"/><Relationship Id="rId57" Type="http://schemas.openxmlformats.org/officeDocument/2006/relationships/externalLink" Target="externalLinks/externalLink46.xml"/><Relationship Id="rId106" Type="http://schemas.openxmlformats.org/officeDocument/2006/relationships/externalLink" Target="externalLinks/externalLink95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41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1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275166</xdr:colOff>
      <xdr:row>66</xdr:row>
      <xdr:rowOff>31750</xdr:rowOff>
    </xdr:from>
    <xdr:to>
      <xdr:col>31</xdr:col>
      <xdr:colOff>197222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3" y="8276167"/>
          <a:ext cx="8198222" cy="928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301625</xdr:colOff>
      <xdr:row>95</xdr:row>
      <xdr:rowOff>86178</xdr:rowOff>
    </xdr:from>
    <xdr:to>
      <xdr:col>29</xdr:col>
      <xdr:colOff>16550</xdr:colOff>
      <xdr:row>101</xdr:row>
      <xdr:rowOff>61929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8321" y="12718142"/>
          <a:ext cx="8174032" cy="928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137584</xdr:colOff>
      <xdr:row>66</xdr:row>
      <xdr:rowOff>84667</xdr:rowOff>
    </xdr:from>
    <xdr:to>
      <xdr:col>32</xdr:col>
      <xdr:colOff>133723</xdr:colOff>
      <xdr:row>72</xdr:row>
      <xdr:rowOff>60418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0584" y="8413750"/>
          <a:ext cx="8198222" cy="928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275167</xdr:colOff>
      <xdr:row>66</xdr:row>
      <xdr:rowOff>63500</xdr:rowOff>
    </xdr:from>
    <xdr:to>
      <xdr:col>33</xdr:col>
      <xdr:colOff>133723</xdr:colOff>
      <xdr:row>72</xdr:row>
      <xdr:rowOff>39251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6834" y="8392583"/>
          <a:ext cx="8198222" cy="928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222249</xdr:colOff>
      <xdr:row>66</xdr:row>
      <xdr:rowOff>74083</xdr:rowOff>
    </xdr:from>
    <xdr:to>
      <xdr:col>31</xdr:col>
      <xdr:colOff>366554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499" y="8403166"/>
          <a:ext cx="8198222" cy="928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254000</xdr:colOff>
      <xdr:row>66</xdr:row>
      <xdr:rowOff>31750</xdr:rowOff>
    </xdr:from>
    <xdr:to>
      <xdr:col>31</xdr:col>
      <xdr:colOff>80805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2083" y="8360833"/>
          <a:ext cx="8198222" cy="928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84666</xdr:colOff>
      <xdr:row>66</xdr:row>
      <xdr:rowOff>95250</xdr:rowOff>
    </xdr:from>
    <xdr:to>
      <xdr:col>33</xdr:col>
      <xdr:colOff>207805</xdr:colOff>
      <xdr:row>72</xdr:row>
      <xdr:rowOff>71001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3833" y="8424333"/>
          <a:ext cx="8198222" cy="928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74083</xdr:colOff>
      <xdr:row>66</xdr:row>
      <xdr:rowOff>52916</xdr:rowOff>
    </xdr:from>
    <xdr:to>
      <xdr:col>33</xdr:col>
      <xdr:colOff>91388</xdr:colOff>
      <xdr:row>72</xdr:row>
      <xdr:rowOff>28667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083" y="8381999"/>
          <a:ext cx="8198222" cy="928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51</xdr:row>
      <xdr:rowOff>85726</xdr:rowOff>
    </xdr:from>
    <xdr:to>
      <xdr:col>32</xdr:col>
      <xdr:colOff>1148178</xdr:colOff>
      <xdr:row>56</xdr:row>
      <xdr:rowOff>95251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8543926"/>
          <a:ext cx="7234653" cy="8191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66</xdr:row>
      <xdr:rowOff>74083</xdr:rowOff>
    </xdr:from>
    <xdr:to>
      <xdr:col>32</xdr:col>
      <xdr:colOff>493556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6917" y="8403166"/>
          <a:ext cx="8198222" cy="9282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%20_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ndeirantes_2025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basdoRioPardo_2023.xlsx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oBrilhante_2023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antaRitadoPardo_2023.xlsx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&#227;oGabriel_2023.xlsx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lv&#237;ria_2023%20(DEPREDADA).xlsx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teQuedas_2023.xlsx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idrol&#226;ndia_2023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onora_2023.xlsx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Tr&#234;sLagoas_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taguassu_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onito_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arap&#243;_202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apu&#227;_2025%20(GOES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poGrande_202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racolFaz.OuroePrata_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ssil&#226;ndia_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hapad&#227;oDoSul_2025%20(GOES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guinhoFaz.MorroAlegre_2025%20(GOE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Faz.Peleja%20_202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_2025%20(GOES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EcoaAmolar_2025%20(GOES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EldoradoDaFormosa_2025%20(GOES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C&#226;ndido_2025%20(GOES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Francisco_2025%20(GOES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CampoZ&#233;lia_2025%20(GOES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Xara&#233;s_2025%20(GOES)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staRica_2025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%20(GOES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lcin&#243;polisFaz.ValedoCedro_202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Dourados_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&#225;timaDoSul_2025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%20(GOES)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guatemi_202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noc&#234;nciaFaz.Recanto_2025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por&#227;_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quira&#237;_202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vinhema_2025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ardim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mambai_2025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uti_202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LagunaCarap&#227;_2025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aracaju_2025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iranda_2025%20(GOES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avira&#237;Faz.SantaHelenadoPindo_2025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ioaqueFaz.BuritizinhodaDominguena_2025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humirim_2025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lvorada%20do%20Sul_2025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ndradina_2025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&#237;sodas&#193;guasFaz.Ranchinho_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auril&#226;ndiaFaz.SantoAndr&#233;_2025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na&#237;ba_2025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edroGomes_2025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ntaPor&#227;_2025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_2025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Faz.S&#227;oLu&#237;s_2025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_2025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Faz.CampoRico_2025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oBrilhante_2025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antaRitadoPardo_2025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&#227;oGabriel_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g&#233;lica_2025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eteQuedas_2025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idrol&#226;ndia_2025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onora_2025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Tr&#234;sLagoas_2025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&#193;guaClara%20_2023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mambai_2023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ng&#233;lica_2023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quidauana_2023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ralMoreira_2023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ndeirantes_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_2025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taguassu_2023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elaVista_2023%20(RETIRADA)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onito_2023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rasil&#226;ndia_2023%20(DEPREDADA)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arap&#243;_2023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apu&#227;_2023%20(GOES)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poGrande_2023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ssil&#226;ndia_2023%20(PARADA)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hapad&#227;oDoSul_2023%20(GOES)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rumb&#225;_2023%20(GOES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Faz.BarrancoAlto_2025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staRica_202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xim_2023%20(GOES)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Dourados_2023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F&#225;timaDoSul_2023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guatemi_2023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por&#227;_2023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quira&#237;_2023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vinhema_2023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ardim_2023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uti_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ralMoreira_2025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LagunaCarap&#227;_2023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aracaju_2023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iranda_2023%20(GOES)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humirim_2023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lvorada%20do%20Sul_2023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ndradina_2023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arana&#237;ba_2023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edroGomes_2023.xlsx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ntaPor&#227;_2023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rtoMurtinho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19.495833333333334</v>
          </cell>
          <cell r="C5">
            <v>35.6</v>
          </cell>
          <cell r="D5">
            <v>7.3</v>
          </cell>
          <cell r="E5">
            <v>60.708333333333336</v>
          </cell>
          <cell r="F5">
            <v>97</v>
          </cell>
          <cell r="G5">
            <v>18</v>
          </cell>
          <cell r="H5">
            <v>10.8</v>
          </cell>
          <cell r="J5">
            <v>25.56</v>
          </cell>
          <cell r="K5">
            <v>0</v>
          </cell>
        </row>
        <row r="6">
          <cell r="B6">
            <v>23.649999999999991</v>
          </cell>
          <cell r="C6">
            <v>35.6</v>
          </cell>
          <cell r="D6">
            <v>12.9</v>
          </cell>
          <cell r="E6">
            <v>59.541666666666664</v>
          </cell>
          <cell r="F6">
            <v>97</v>
          </cell>
          <cell r="G6">
            <v>21</v>
          </cell>
          <cell r="H6">
            <v>12.96</v>
          </cell>
          <cell r="J6">
            <v>36.36</v>
          </cell>
          <cell r="K6">
            <v>0</v>
          </cell>
        </row>
        <row r="7">
          <cell r="B7">
            <v>23.954166666666666</v>
          </cell>
          <cell r="C7">
            <v>33.9</v>
          </cell>
          <cell r="D7">
            <v>15.2</v>
          </cell>
          <cell r="E7">
            <v>56.458333333333336</v>
          </cell>
          <cell r="F7">
            <v>92</v>
          </cell>
          <cell r="G7">
            <v>19</v>
          </cell>
          <cell r="H7">
            <v>12.96</v>
          </cell>
          <cell r="J7">
            <v>27.720000000000002</v>
          </cell>
          <cell r="K7">
            <v>0</v>
          </cell>
        </row>
        <row r="8">
          <cell r="B8">
            <v>20.541666666666668</v>
          </cell>
          <cell r="C8">
            <v>26.2</v>
          </cell>
          <cell r="D8">
            <v>16.5</v>
          </cell>
          <cell r="E8">
            <v>70.916666666666671</v>
          </cell>
          <cell r="F8">
            <v>94</v>
          </cell>
          <cell r="G8">
            <v>40</v>
          </cell>
          <cell r="H8">
            <v>13.32</v>
          </cell>
          <cell r="J8">
            <v>30.6</v>
          </cell>
          <cell r="K8">
            <v>1</v>
          </cell>
        </row>
        <row r="9">
          <cell r="B9">
            <v>19.254166666666663</v>
          </cell>
          <cell r="C9">
            <v>26.5</v>
          </cell>
          <cell r="D9">
            <v>16</v>
          </cell>
          <cell r="E9">
            <v>81.666666666666671</v>
          </cell>
          <cell r="F9">
            <v>100</v>
          </cell>
          <cell r="G9">
            <v>33</v>
          </cell>
          <cell r="H9">
            <v>7.9200000000000008</v>
          </cell>
          <cell r="J9">
            <v>19.079999999999998</v>
          </cell>
          <cell r="K9">
            <v>2</v>
          </cell>
        </row>
        <row r="10">
          <cell r="B10">
            <v>18.654166666666665</v>
          </cell>
          <cell r="C10">
            <v>28.5</v>
          </cell>
          <cell r="D10">
            <v>11.2</v>
          </cell>
          <cell r="E10">
            <v>74.434782608695656</v>
          </cell>
          <cell r="F10">
            <v>100</v>
          </cell>
          <cell r="G10">
            <v>31</v>
          </cell>
          <cell r="H10">
            <v>8.2799999999999994</v>
          </cell>
          <cell r="J10">
            <v>24.840000000000003</v>
          </cell>
          <cell r="K10">
            <v>0.2</v>
          </cell>
        </row>
        <row r="11">
          <cell r="B11">
            <v>19.979166666666661</v>
          </cell>
          <cell r="C11">
            <v>32</v>
          </cell>
          <cell r="D11">
            <v>11.3</v>
          </cell>
          <cell r="E11">
            <v>70.458333333333329</v>
          </cell>
          <cell r="F11">
            <v>100</v>
          </cell>
          <cell r="G11">
            <v>26</v>
          </cell>
          <cell r="H11">
            <v>7.9200000000000008</v>
          </cell>
          <cell r="J11">
            <v>18.720000000000002</v>
          </cell>
          <cell r="K11">
            <v>0</v>
          </cell>
        </row>
        <row r="12">
          <cell r="B12">
            <v>19.533333333333331</v>
          </cell>
          <cell r="C12">
            <v>25.7</v>
          </cell>
          <cell r="D12">
            <v>15.5</v>
          </cell>
          <cell r="E12">
            <v>75.375</v>
          </cell>
          <cell r="F12">
            <v>92</v>
          </cell>
          <cell r="G12">
            <v>49</v>
          </cell>
          <cell r="H12">
            <v>15.48</v>
          </cell>
          <cell r="J12">
            <v>33.119999999999997</v>
          </cell>
          <cell r="K12">
            <v>0</v>
          </cell>
        </row>
        <row r="13">
          <cell r="B13">
            <v>15.029166666666669</v>
          </cell>
          <cell r="C13">
            <v>21.8</v>
          </cell>
          <cell r="D13">
            <v>9.6999999999999993</v>
          </cell>
          <cell r="E13">
            <v>60.958333333333336</v>
          </cell>
          <cell r="F13">
            <v>88</v>
          </cell>
          <cell r="G13">
            <v>27</v>
          </cell>
          <cell r="H13">
            <v>11.520000000000001</v>
          </cell>
          <cell r="J13">
            <v>23.759999999999998</v>
          </cell>
          <cell r="K13">
            <v>0</v>
          </cell>
        </row>
        <row r="14">
          <cell r="B14">
            <v>12.570833333333333</v>
          </cell>
          <cell r="C14">
            <v>24</v>
          </cell>
          <cell r="D14">
            <v>2.4</v>
          </cell>
          <cell r="E14">
            <v>59.625</v>
          </cell>
          <cell r="F14">
            <v>100</v>
          </cell>
          <cell r="G14">
            <v>19</v>
          </cell>
          <cell r="H14">
            <v>9</v>
          </cell>
          <cell r="J14">
            <v>19.8</v>
          </cell>
          <cell r="K14">
            <v>0</v>
          </cell>
        </row>
        <row r="15">
          <cell r="B15">
            <v>13.16666666666667</v>
          </cell>
          <cell r="C15">
            <v>25.7</v>
          </cell>
          <cell r="D15">
            <v>2</v>
          </cell>
          <cell r="E15">
            <v>61.083333333333336</v>
          </cell>
          <cell r="F15">
            <v>100</v>
          </cell>
          <cell r="G15">
            <v>19</v>
          </cell>
          <cell r="H15">
            <v>9</v>
          </cell>
          <cell r="J15">
            <v>25.56</v>
          </cell>
          <cell r="K15">
            <v>0</v>
          </cell>
        </row>
        <row r="16">
          <cell r="B16">
            <v>15.016666666666664</v>
          </cell>
          <cell r="C16">
            <v>27.1</v>
          </cell>
          <cell r="D16">
            <v>4.4000000000000004</v>
          </cell>
          <cell r="E16">
            <v>60.708333333333336</v>
          </cell>
          <cell r="F16">
            <v>99</v>
          </cell>
          <cell r="G16">
            <v>21</v>
          </cell>
          <cell r="H16">
            <v>10.8</v>
          </cell>
          <cell r="J16">
            <v>23.040000000000003</v>
          </cell>
          <cell r="K16">
            <v>0</v>
          </cell>
        </row>
        <row r="17">
          <cell r="B17">
            <v>16.129166666666663</v>
          </cell>
          <cell r="C17">
            <v>31</v>
          </cell>
          <cell r="D17">
            <v>3.8</v>
          </cell>
          <cell r="E17">
            <v>58.083333333333336</v>
          </cell>
          <cell r="F17">
            <v>98</v>
          </cell>
          <cell r="G17">
            <v>13</v>
          </cell>
          <cell r="H17">
            <v>6.84</v>
          </cell>
          <cell r="J17">
            <v>16.920000000000002</v>
          </cell>
          <cell r="K17">
            <v>0</v>
          </cell>
        </row>
        <row r="18">
          <cell r="B18">
            <v>17.2</v>
          </cell>
          <cell r="C18">
            <v>31.1</v>
          </cell>
          <cell r="D18">
            <v>5.4</v>
          </cell>
          <cell r="E18">
            <v>57.375</v>
          </cell>
          <cell r="F18">
            <v>96</v>
          </cell>
          <cell r="G18">
            <v>13</v>
          </cell>
          <cell r="H18">
            <v>7.9200000000000008</v>
          </cell>
          <cell r="J18">
            <v>15.840000000000002</v>
          </cell>
          <cell r="K18">
            <v>0</v>
          </cell>
        </row>
        <row r="19">
          <cell r="B19">
            <v>17.19166666666667</v>
          </cell>
          <cell r="C19">
            <v>29.9</v>
          </cell>
          <cell r="D19">
            <v>5.8</v>
          </cell>
          <cell r="E19">
            <v>60.458333333333336</v>
          </cell>
          <cell r="F19">
            <v>98</v>
          </cell>
          <cell r="G19">
            <v>23</v>
          </cell>
          <cell r="H19">
            <v>8.64</v>
          </cell>
          <cell r="J19">
            <v>27.36</v>
          </cell>
          <cell r="K19">
            <v>0</v>
          </cell>
        </row>
        <row r="20">
          <cell r="B20">
            <v>19.3</v>
          </cell>
          <cell r="C20">
            <v>32.6</v>
          </cell>
          <cell r="D20">
            <v>9</v>
          </cell>
          <cell r="E20">
            <v>63.833333333333336</v>
          </cell>
          <cell r="F20">
            <v>97</v>
          </cell>
          <cell r="G20">
            <v>26</v>
          </cell>
          <cell r="H20">
            <v>9</v>
          </cell>
          <cell r="J20">
            <v>23.759999999999998</v>
          </cell>
          <cell r="K20">
            <v>0</v>
          </cell>
        </row>
        <row r="21">
          <cell r="B21">
            <v>23.087500000000002</v>
          </cell>
          <cell r="C21">
            <v>35.5</v>
          </cell>
          <cell r="D21">
            <v>13.9</v>
          </cell>
          <cell r="E21">
            <v>59.958333333333336</v>
          </cell>
          <cell r="F21">
            <v>95</v>
          </cell>
          <cell r="G21">
            <v>19</v>
          </cell>
          <cell r="H21">
            <v>8.64</v>
          </cell>
          <cell r="J21">
            <v>20.88</v>
          </cell>
          <cell r="K21">
            <v>0</v>
          </cell>
        </row>
        <row r="22">
          <cell r="B22">
            <v>24.033333333333335</v>
          </cell>
          <cell r="C22">
            <v>34.9</v>
          </cell>
          <cell r="D22">
            <v>13.7</v>
          </cell>
          <cell r="E22">
            <v>54.416666666666664</v>
          </cell>
          <cell r="F22">
            <v>95</v>
          </cell>
          <cell r="G22">
            <v>21</v>
          </cell>
          <cell r="H22">
            <v>14.04</v>
          </cell>
          <cell r="J22">
            <v>37.440000000000005</v>
          </cell>
          <cell r="K22">
            <v>0</v>
          </cell>
        </row>
        <row r="23">
          <cell r="B23">
            <v>25.716666666666672</v>
          </cell>
          <cell r="C23">
            <v>37.5</v>
          </cell>
          <cell r="D23">
            <v>14.3</v>
          </cell>
          <cell r="E23">
            <v>45.458333333333336</v>
          </cell>
          <cell r="F23">
            <v>90</v>
          </cell>
          <cell r="G23">
            <v>13</v>
          </cell>
          <cell r="H23">
            <v>20.88</v>
          </cell>
          <cell r="J23">
            <v>48.6</v>
          </cell>
          <cell r="K23">
            <v>0</v>
          </cell>
        </row>
        <row r="24">
          <cell r="B24">
            <v>22.9375</v>
          </cell>
          <cell r="C24">
            <v>27.9</v>
          </cell>
          <cell r="D24">
            <v>18.600000000000001</v>
          </cell>
          <cell r="E24">
            <v>60.583333333333336</v>
          </cell>
          <cell r="F24">
            <v>80</v>
          </cell>
          <cell r="G24">
            <v>31</v>
          </cell>
          <cell r="H24">
            <v>11.879999999999999</v>
          </cell>
          <cell r="J24">
            <v>25.2</v>
          </cell>
          <cell r="K24">
            <v>0</v>
          </cell>
        </row>
        <row r="25">
          <cell r="B25">
            <v>25.416666666666668</v>
          </cell>
          <cell r="C25">
            <v>37.4</v>
          </cell>
          <cell r="D25">
            <v>17.3</v>
          </cell>
          <cell r="E25">
            <v>66.333333333333329</v>
          </cell>
          <cell r="F25">
            <v>99</v>
          </cell>
          <cell r="G25">
            <v>23</v>
          </cell>
          <cell r="H25">
            <v>9.3600000000000012</v>
          </cell>
          <cell r="J25">
            <v>28.08</v>
          </cell>
          <cell r="K25">
            <v>0</v>
          </cell>
        </row>
        <row r="26">
          <cell r="B26">
            <v>27.095833333333342</v>
          </cell>
          <cell r="C26">
            <v>38</v>
          </cell>
          <cell r="D26">
            <v>16.8</v>
          </cell>
          <cell r="E26">
            <v>51.291666666666664</v>
          </cell>
          <cell r="F26">
            <v>95</v>
          </cell>
          <cell r="G26">
            <v>13</v>
          </cell>
          <cell r="H26">
            <v>20.88</v>
          </cell>
          <cell r="J26">
            <v>47.519999999999996</v>
          </cell>
          <cell r="K26">
            <v>0</v>
          </cell>
        </row>
        <row r="27">
          <cell r="B27">
            <v>25.983333333333334</v>
          </cell>
          <cell r="C27">
            <v>38.4</v>
          </cell>
          <cell r="D27">
            <v>14.2</v>
          </cell>
          <cell r="E27">
            <v>42.791666666666664</v>
          </cell>
          <cell r="F27">
            <v>89</v>
          </cell>
          <cell r="G27">
            <v>11</v>
          </cell>
          <cell r="H27">
            <v>14.4</v>
          </cell>
          <cell r="J27">
            <v>42.12</v>
          </cell>
          <cell r="K27">
            <v>0</v>
          </cell>
        </row>
        <row r="28">
          <cell r="B28">
            <v>21.5625</v>
          </cell>
          <cell r="C28">
            <v>27.7</v>
          </cell>
          <cell r="D28">
            <v>17.5</v>
          </cell>
          <cell r="E28">
            <v>65.25</v>
          </cell>
          <cell r="F28">
            <v>86</v>
          </cell>
          <cell r="G28">
            <v>29</v>
          </cell>
          <cell r="H28">
            <v>14.04</v>
          </cell>
          <cell r="J28">
            <v>31.319999999999997</v>
          </cell>
          <cell r="K28">
            <v>0</v>
          </cell>
        </row>
        <row r="29">
          <cell r="B29">
            <v>19.079166666666669</v>
          </cell>
          <cell r="C29">
            <v>28.2</v>
          </cell>
          <cell r="D29">
            <v>13.1</v>
          </cell>
          <cell r="E29">
            <v>67.791666666666671</v>
          </cell>
          <cell r="F29">
            <v>86</v>
          </cell>
          <cell r="G29">
            <v>43</v>
          </cell>
          <cell r="H29">
            <v>11.879999999999999</v>
          </cell>
          <cell r="J29">
            <v>25.92</v>
          </cell>
          <cell r="K29">
            <v>0</v>
          </cell>
        </row>
        <row r="30">
          <cell r="B30">
            <v>20.329166666666669</v>
          </cell>
          <cell r="C30">
            <v>29</v>
          </cell>
          <cell r="D30">
            <v>13</v>
          </cell>
          <cell r="E30">
            <v>61</v>
          </cell>
          <cell r="F30">
            <v>91</v>
          </cell>
          <cell r="G30">
            <v>33</v>
          </cell>
          <cell r="H30">
            <v>9</v>
          </cell>
          <cell r="J30">
            <v>23.040000000000003</v>
          </cell>
          <cell r="K30">
            <v>0</v>
          </cell>
        </row>
        <row r="31">
          <cell r="B31">
            <v>21.858333333333338</v>
          </cell>
          <cell r="C31">
            <v>32.4</v>
          </cell>
          <cell r="D31">
            <v>12.1</v>
          </cell>
          <cell r="E31">
            <v>56.458333333333336</v>
          </cell>
          <cell r="F31">
            <v>92</v>
          </cell>
          <cell r="G31">
            <v>27</v>
          </cell>
          <cell r="H31">
            <v>6.12</v>
          </cell>
          <cell r="J31">
            <v>19.079999999999998</v>
          </cell>
          <cell r="K31">
            <v>0</v>
          </cell>
        </row>
        <row r="32">
          <cell r="B32">
            <v>20.354166666666661</v>
          </cell>
          <cell r="C32">
            <v>26.4</v>
          </cell>
          <cell r="D32">
            <v>14.5</v>
          </cell>
          <cell r="E32">
            <v>72.5</v>
          </cell>
          <cell r="F32">
            <v>94</v>
          </cell>
          <cell r="G32">
            <v>49</v>
          </cell>
          <cell r="H32">
            <v>8.64</v>
          </cell>
          <cell r="J32">
            <v>21.96</v>
          </cell>
          <cell r="K32">
            <v>0</v>
          </cell>
        </row>
        <row r="33">
          <cell r="B33">
            <v>22.600000000000005</v>
          </cell>
          <cell r="C33">
            <v>33.9</v>
          </cell>
          <cell r="D33">
            <v>13.9</v>
          </cell>
          <cell r="E33">
            <v>68.5</v>
          </cell>
          <cell r="F33">
            <v>100</v>
          </cell>
          <cell r="G33">
            <v>24</v>
          </cell>
          <cell r="H33">
            <v>8.2799999999999994</v>
          </cell>
          <cell r="J33">
            <v>24.12</v>
          </cell>
          <cell r="K33">
            <v>0</v>
          </cell>
        </row>
        <row r="34">
          <cell r="B34">
            <v>24.591666666666665</v>
          </cell>
          <cell r="C34">
            <v>34.799999999999997</v>
          </cell>
          <cell r="D34">
            <v>15</v>
          </cell>
          <cell r="E34">
            <v>53.916666666666664</v>
          </cell>
          <cell r="F34">
            <v>94</v>
          </cell>
          <cell r="G34">
            <v>18</v>
          </cell>
          <cell r="H34">
            <v>14.4</v>
          </cell>
          <cell r="J34">
            <v>33.480000000000004</v>
          </cell>
          <cell r="K34">
            <v>0</v>
          </cell>
        </row>
        <row r="35">
          <cell r="B35">
            <v>25.929166666666671</v>
          </cell>
          <cell r="C35">
            <v>36.6</v>
          </cell>
          <cell r="D35">
            <v>16.100000000000001</v>
          </cell>
          <cell r="E35">
            <v>42.958333333333336</v>
          </cell>
          <cell r="F35">
            <v>76</v>
          </cell>
          <cell r="G35">
            <v>15</v>
          </cell>
          <cell r="H35">
            <v>12.24</v>
          </cell>
          <cell r="J35">
            <v>31.680000000000003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20.537500000000001</v>
          </cell>
          <cell r="C5">
            <v>33.6</v>
          </cell>
          <cell r="D5">
            <v>10.199999999999999</v>
          </cell>
          <cell r="E5">
            <v>47.833333333333336</v>
          </cell>
          <cell r="F5">
            <v>75</v>
          </cell>
          <cell r="G5">
            <v>23</v>
          </cell>
          <cell r="H5">
            <v>28.44</v>
          </cell>
          <cell r="J5">
            <v>51.480000000000004</v>
          </cell>
          <cell r="K5">
            <v>0</v>
          </cell>
        </row>
        <row r="6">
          <cell r="B6">
            <v>24.670833333333331</v>
          </cell>
          <cell r="C6">
            <v>32.9</v>
          </cell>
          <cell r="D6">
            <v>16</v>
          </cell>
          <cell r="E6">
            <v>46.875</v>
          </cell>
          <cell r="F6">
            <v>74</v>
          </cell>
          <cell r="G6">
            <v>28</v>
          </cell>
          <cell r="H6">
            <v>20.52</v>
          </cell>
          <cell r="J6">
            <v>38.159999999999997</v>
          </cell>
          <cell r="K6">
            <v>0</v>
          </cell>
        </row>
        <row r="7">
          <cell r="B7">
            <v>24.450000000000003</v>
          </cell>
          <cell r="C7">
            <v>30.6</v>
          </cell>
          <cell r="D7">
            <v>18.2</v>
          </cell>
          <cell r="E7">
            <v>51.5</v>
          </cell>
          <cell r="F7">
            <v>73</v>
          </cell>
          <cell r="G7">
            <v>36</v>
          </cell>
          <cell r="H7">
            <v>20.88</v>
          </cell>
          <cell r="J7">
            <v>36.36</v>
          </cell>
          <cell r="K7">
            <v>0</v>
          </cell>
        </row>
        <row r="8">
          <cell r="B8">
            <v>19.641666666666662</v>
          </cell>
          <cell r="C8">
            <v>24.3</v>
          </cell>
          <cell r="D8">
            <v>15.6</v>
          </cell>
          <cell r="E8">
            <v>85.375</v>
          </cell>
          <cell r="F8">
            <v>100</v>
          </cell>
          <cell r="G8">
            <v>46</v>
          </cell>
          <cell r="H8">
            <v>18</v>
          </cell>
          <cell r="J8">
            <v>38.880000000000003</v>
          </cell>
          <cell r="K8">
            <v>12.2</v>
          </cell>
        </row>
        <row r="9">
          <cell r="B9">
            <v>17.183333333333334</v>
          </cell>
          <cell r="C9">
            <v>23.1</v>
          </cell>
          <cell r="D9">
            <v>14.5</v>
          </cell>
          <cell r="E9">
            <v>89.208333333333329</v>
          </cell>
          <cell r="F9">
            <v>100</v>
          </cell>
          <cell r="G9">
            <v>60</v>
          </cell>
          <cell r="H9">
            <v>17.64</v>
          </cell>
          <cell r="J9">
            <v>29.52</v>
          </cell>
          <cell r="K9">
            <v>0.8</v>
          </cell>
        </row>
        <row r="10">
          <cell r="B10">
            <v>18.450000000000003</v>
          </cell>
          <cell r="C10">
            <v>27.3</v>
          </cell>
          <cell r="D10">
            <v>13</v>
          </cell>
          <cell r="E10">
            <v>77.791666666666671</v>
          </cell>
          <cell r="F10">
            <v>100</v>
          </cell>
          <cell r="G10">
            <v>38</v>
          </cell>
          <cell r="H10">
            <v>20.88</v>
          </cell>
          <cell r="J10">
            <v>34.92</v>
          </cell>
          <cell r="K10">
            <v>0.2</v>
          </cell>
        </row>
        <row r="11">
          <cell r="B11">
            <v>19.474999999999998</v>
          </cell>
          <cell r="C11">
            <v>30.2</v>
          </cell>
          <cell r="D11">
            <v>11.8</v>
          </cell>
          <cell r="E11">
            <v>68.458333333333329</v>
          </cell>
          <cell r="F11">
            <v>99</v>
          </cell>
          <cell r="G11">
            <v>26</v>
          </cell>
          <cell r="H11">
            <v>18</v>
          </cell>
          <cell r="J11">
            <v>26.64</v>
          </cell>
          <cell r="K11">
            <v>0</v>
          </cell>
        </row>
        <row r="12">
          <cell r="B12">
            <v>19.570833333333336</v>
          </cell>
          <cell r="C12">
            <v>25.6</v>
          </cell>
          <cell r="D12">
            <v>16.399999999999999</v>
          </cell>
          <cell r="E12">
            <v>72</v>
          </cell>
          <cell r="F12">
            <v>96</v>
          </cell>
          <cell r="G12">
            <v>46</v>
          </cell>
          <cell r="H12">
            <v>16.2</v>
          </cell>
          <cell r="J12">
            <v>33.119999999999997</v>
          </cell>
          <cell r="K12">
            <v>0</v>
          </cell>
        </row>
        <row r="13">
          <cell r="B13">
            <v>13.654166666666667</v>
          </cell>
          <cell r="C13">
            <v>21.4</v>
          </cell>
          <cell r="D13">
            <v>7.1</v>
          </cell>
          <cell r="E13">
            <v>59.416666666666664</v>
          </cell>
          <cell r="F13">
            <v>88</v>
          </cell>
          <cell r="G13">
            <v>22</v>
          </cell>
          <cell r="H13">
            <v>18.36</v>
          </cell>
          <cell r="J13">
            <v>33.840000000000003</v>
          </cell>
          <cell r="K13">
            <v>0</v>
          </cell>
        </row>
        <row r="14">
          <cell r="B14">
            <v>12.287500000000001</v>
          </cell>
          <cell r="C14">
            <v>23</v>
          </cell>
          <cell r="D14">
            <v>3.3</v>
          </cell>
          <cell r="E14">
            <v>57.166666666666664</v>
          </cell>
          <cell r="F14">
            <v>95</v>
          </cell>
          <cell r="G14">
            <v>16</v>
          </cell>
          <cell r="H14">
            <v>23.759999999999998</v>
          </cell>
          <cell r="J14">
            <v>33.480000000000004</v>
          </cell>
          <cell r="K14">
            <v>0</v>
          </cell>
        </row>
        <row r="15">
          <cell r="B15">
            <v>12.887499999999998</v>
          </cell>
          <cell r="C15">
            <v>23.7</v>
          </cell>
          <cell r="D15">
            <v>3</v>
          </cell>
          <cell r="E15">
            <v>51.583333333333336</v>
          </cell>
          <cell r="F15">
            <v>88</v>
          </cell>
          <cell r="G15">
            <v>18</v>
          </cell>
          <cell r="H15">
            <v>20.52</v>
          </cell>
          <cell r="J15">
            <v>32.76</v>
          </cell>
          <cell r="K15">
            <v>0</v>
          </cell>
        </row>
        <row r="16">
          <cell r="B16">
            <v>13.879166666666663</v>
          </cell>
          <cell r="C16">
            <v>25.4</v>
          </cell>
          <cell r="D16">
            <v>3.8</v>
          </cell>
          <cell r="E16">
            <v>55.416666666666664</v>
          </cell>
          <cell r="F16">
            <v>93</v>
          </cell>
          <cell r="G16">
            <v>21</v>
          </cell>
          <cell r="H16">
            <v>24.840000000000003</v>
          </cell>
          <cell r="J16">
            <v>38.519999999999996</v>
          </cell>
          <cell r="K16">
            <v>0</v>
          </cell>
        </row>
        <row r="17">
          <cell r="B17">
            <v>16.266666666666666</v>
          </cell>
          <cell r="C17">
            <v>30.2</v>
          </cell>
          <cell r="D17">
            <v>5.7</v>
          </cell>
          <cell r="E17">
            <v>53.25</v>
          </cell>
          <cell r="F17">
            <v>90</v>
          </cell>
          <cell r="G17">
            <v>16</v>
          </cell>
          <cell r="H17">
            <v>18.720000000000002</v>
          </cell>
          <cell r="J17">
            <v>27.36</v>
          </cell>
          <cell r="K17">
            <v>0</v>
          </cell>
        </row>
        <row r="18">
          <cell r="B18">
            <v>18.524999999999999</v>
          </cell>
          <cell r="C18">
            <v>29.3</v>
          </cell>
          <cell r="D18">
            <v>9.1</v>
          </cell>
          <cell r="E18">
            <v>42.833333333333336</v>
          </cell>
          <cell r="F18">
            <v>72</v>
          </cell>
          <cell r="G18">
            <v>17</v>
          </cell>
          <cell r="H18">
            <v>20.52</v>
          </cell>
          <cell r="J18">
            <v>30.240000000000002</v>
          </cell>
          <cell r="K18">
            <v>0</v>
          </cell>
        </row>
        <row r="19">
          <cell r="B19">
            <v>17.574999999999999</v>
          </cell>
          <cell r="C19">
            <v>29.5</v>
          </cell>
          <cell r="D19">
            <v>8.1</v>
          </cell>
          <cell r="E19">
            <v>49.25</v>
          </cell>
          <cell r="F19">
            <v>78</v>
          </cell>
          <cell r="G19">
            <v>19</v>
          </cell>
          <cell r="H19">
            <v>18.720000000000002</v>
          </cell>
          <cell r="J19">
            <v>28.44</v>
          </cell>
          <cell r="K19">
            <v>0</v>
          </cell>
        </row>
        <row r="20">
          <cell r="B20">
            <v>20.079166666666666</v>
          </cell>
          <cell r="C20">
            <v>33.200000000000003</v>
          </cell>
          <cell r="D20">
            <v>9.5</v>
          </cell>
          <cell r="E20">
            <v>50.583333333333336</v>
          </cell>
          <cell r="F20">
            <v>86</v>
          </cell>
          <cell r="G20">
            <v>18</v>
          </cell>
          <cell r="H20">
            <v>19.8</v>
          </cell>
          <cell r="J20">
            <v>33.119999999999997</v>
          </cell>
          <cell r="K20">
            <v>0</v>
          </cell>
        </row>
        <row r="21">
          <cell r="B21">
            <v>21.925000000000001</v>
          </cell>
          <cell r="C21">
            <v>33.799999999999997</v>
          </cell>
          <cell r="D21">
            <v>12.9</v>
          </cell>
          <cell r="E21">
            <v>55.833333333333336</v>
          </cell>
          <cell r="F21">
            <v>91</v>
          </cell>
          <cell r="G21">
            <v>21</v>
          </cell>
          <cell r="H21">
            <v>19.079999999999998</v>
          </cell>
          <cell r="J21">
            <v>45</v>
          </cell>
          <cell r="K21">
            <v>0</v>
          </cell>
        </row>
        <row r="22">
          <cell r="B22">
            <v>23.233333333333331</v>
          </cell>
          <cell r="C22">
            <v>34.1</v>
          </cell>
          <cell r="D22">
            <v>13.5</v>
          </cell>
          <cell r="E22">
            <v>49.958333333333336</v>
          </cell>
          <cell r="F22">
            <v>85</v>
          </cell>
          <cell r="G22">
            <v>22</v>
          </cell>
          <cell r="H22">
            <v>27.36</v>
          </cell>
          <cell r="J22">
            <v>48.96</v>
          </cell>
          <cell r="K22">
            <v>0</v>
          </cell>
        </row>
        <row r="23">
          <cell r="B23">
            <v>25.908333333333342</v>
          </cell>
          <cell r="C23">
            <v>34.4</v>
          </cell>
          <cell r="D23">
            <v>17.899999999999999</v>
          </cell>
          <cell r="E23">
            <v>37.208333333333336</v>
          </cell>
          <cell r="F23">
            <v>63</v>
          </cell>
          <cell r="G23">
            <v>20</v>
          </cell>
          <cell r="H23">
            <v>34.200000000000003</v>
          </cell>
          <cell r="J23">
            <v>56.88</v>
          </cell>
          <cell r="K23">
            <v>0</v>
          </cell>
        </row>
        <row r="24">
          <cell r="B24">
            <v>23.700000000000003</v>
          </cell>
          <cell r="C24">
            <v>31.8</v>
          </cell>
          <cell r="D24">
            <v>17.3</v>
          </cell>
          <cell r="E24">
            <v>56.708333333333336</v>
          </cell>
          <cell r="F24">
            <v>89</v>
          </cell>
          <cell r="G24">
            <v>29</v>
          </cell>
          <cell r="H24">
            <v>26.28</v>
          </cell>
          <cell r="J24">
            <v>34.200000000000003</v>
          </cell>
          <cell r="K24">
            <v>0</v>
          </cell>
        </row>
        <row r="25">
          <cell r="B25">
            <v>24.433333333333334</v>
          </cell>
          <cell r="C25">
            <v>34.4</v>
          </cell>
          <cell r="D25">
            <v>18.100000000000001</v>
          </cell>
          <cell r="E25">
            <v>66.958333333333329</v>
          </cell>
          <cell r="F25">
            <v>94</v>
          </cell>
          <cell r="G25">
            <v>29</v>
          </cell>
          <cell r="H25">
            <v>24.840000000000003</v>
          </cell>
          <cell r="J25">
            <v>51.84</v>
          </cell>
          <cell r="K25">
            <v>0.60000000000000009</v>
          </cell>
        </row>
        <row r="26">
          <cell r="B26">
            <v>27.470833333333331</v>
          </cell>
          <cell r="C26">
            <v>34.700000000000003</v>
          </cell>
          <cell r="D26">
            <v>22.1</v>
          </cell>
          <cell r="E26">
            <v>40.166666666666664</v>
          </cell>
          <cell r="F26">
            <v>61</v>
          </cell>
          <cell r="G26">
            <v>22</v>
          </cell>
          <cell r="H26">
            <v>27.720000000000002</v>
          </cell>
          <cell r="J26">
            <v>48.24</v>
          </cell>
          <cell r="K26">
            <v>0</v>
          </cell>
        </row>
        <row r="27">
          <cell r="B27">
            <v>26.645833333333329</v>
          </cell>
          <cell r="C27">
            <v>34.200000000000003</v>
          </cell>
          <cell r="D27">
            <v>20.8</v>
          </cell>
          <cell r="E27">
            <v>34.041666666666664</v>
          </cell>
          <cell r="F27">
            <v>52</v>
          </cell>
          <cell r="G27">
            <v>20</v>
          </cell>
          <cell r="H27">
            <v>27</v>
          </cell>
          <cell r="J27">
            <v>55.800000000000004</v>
          </cell>
          <cell r="K27">
            <v>0</v>
          </cell>
        </row>
        <row r="28">
          <cell r="B28">
            <v>18.44166666666667</v>
          </cell>
          <cell r="C28">
            <v>25</v>
          </cell>
          <cell r="D28">
            <v>14.4</v>
          </cell>
          <cell r="E28">
            <v>79.833333333333329</v>
          </cell>
          <cell r="F28">
            <v>100</v>
          </cell>
          <cell r="G28">
            <v>38</v>
          </cell>
          <cell r="H28">
            <v>14.76</v>
          </cell>
          <cell r="J28">
            <v>27</v>
          </cell>
          <cell r="K28">
            <v>0</v>
          </cell>
        </row>
        <row r="29">
          <cell r="B29">
            <v>16.774999999999999</v>
          </cell>
          <cell r="C29">
            <v>27.4</v>
          </cell>
          <cell r="D29">
            <v>9</v>
          </cell>
          <cell r="E29">
            <v>74.416666666666671</v>
          </cell>
          <cell r="F29">
            <v>100</v>
          </cell>
          <cell r="G29">
            <v>43</v>
          </cell>
          <cell r="H29">
            <v>23.759999999999998</v>
          </cell>
          <cell r="J29">
            <v>41.04</v>
          </cell>
          <cell r="K29">
            <v>0</v>
          </cell>
        </row>
        <row r="30">
          <cell r="B30">
            <v>17.995833333333334</v>
          </cell>
          <cell r="C30">
            <v>27.4</v>
          </cell>
          <cell r="D30">
            <v>11.9</v>
          </cell>
          <cell r="E30">
            <v>63.25</v>
          </cell>
          <cell r="F30">
            <v>83</v>
          </cell>
          <cell r="G30">
            <v>38</v>
          </cell>
          <cell r="H30">
            <v>16.559999999999999</v>
          </cell>
          <cell r="J30">
            <v>28.08</v>
          </cell>
          <cell r="K30">
            <v>0</v>
          </cell>
        </row>
        <row r="31">
          <cell r="B31">
            <v>19.57083333333334</v>
          </cell>
          <cell r="C31">
            <v>30.7</v>
          </cell>
          <cell r="D31">
            <v>10.8</v>
          </cell>
          <cell r="E31">
            <v>57.875</v>
          </cell>
          <cell r="F31">
            <v>90</v>
          </cell>
          <cell r="G31">
            <v>29</v>
          </cell>
          <cell r="H31">
            <v>27.36</v>
          </cell>
          <cell r="J31">
            <v>38.159999999999997</v>
          </cell>
          <cell r="K31">
            <v>0</v>
          </cell>
        </row>
        <row r="32">
          <cell r="B32">
            <v>21.404166666666669</v>
          </cell>
          <cell r="C32">
            <v>28.9</v>
          </cell>
          <cell r="D32">
            <v>15.8</v>
          </cell>
          <cell r="E32">
            <v>55.708333333333336</v>
          </cell>
          <cell r="F32">
            <v>75</v>
          </cell>
          <cell r="G32">
            <v>34</v>
          </cell>
          <cell r="H32">
            <v>28.8</v>
          </cell>
          <cell r="J32">
            <v>45.36</v>
          </cell>
          <cell r="K32">
            <v>0</v>
          </cell>
        </row>
        <row r="33">
          <cell r="B33">
            <v>22.691666666666666</v>
          </cell>
          <cell r="C33">
            <v>33.4</v>
          </cell>
          <cell r="D33">
            <v>14.2</v>
          </cell>
          <cell r="E33">
            <v>58.25</v>
          </cell>
          <cell r="F33">
            <v>92</v>
          </cell>
          <cell r="G33">
            <v>24</v>
          </cell>
          <cell r="H33">
            <v>19.8</v>
          </cell>
          <cell r="J33">
            <v>37.080000000000005</v>
          </cell>
          <cell r="K33">
            <v>0</v>
          </cell>
        </row>
        <row r="34">
          <cell r="B34">
            <v>23.912499999999998</v>
          </cell>
          <cell r="C34">
            <v>34.5</v>
          </cell>
          <cell r="D34">
            <v>15.8</v>
          </cell>
          <cell r="E34">
            <v>51.5</v>
          </cell>
          <cell r="F34">
            <v>83</v>
          </cell>
          <cell r="G34">
            <v>22</v>
          </cell>
          <cell r="H34">
            <v>24.12</v>
          </cell>
          <cell r="J34">
            <v>41.04</v>
          </cell>
          <cell r="K34">
            <v>0</v>
          </cell>
        </row>
        <row r="35">
          <cell r="B35">
            <v>25.095833333333335</v>
          </cell>
          <cell r="C35">
            <v>35.5</v>
          </cell>
          <cell r="D35">
            <v>16.899999999999999</v>
          </cell>
          <cell r="E35">
            <v>42.5</v>
          </cell>
          <cell r="F35">
            <v>65</v>
          </cell>
          <cell r="G35">
            <v>20</v>
          </cell>
          <cell r="H35">
            <v>24.12</v>
          </cell>
          <cell r="J35">
            <v>40.680000000000007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RibasdoRi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RioBrilhant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SantaRitad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Selvíria_2023 (DEPRED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eteQued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idrolândi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ono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TrêsLago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20.991666666666664</v>
          </cell>
          <cell r="C5">
            <v>30.6</v>
          </cell>
          <cell r="D5">
            <v>13.1</v>
          </cell>
          <cell r="E5">
            <v>49.833333333333336</v>
          </cell>
          <cell r="F5">
            <v>78</v>
          </cell>
          <cell r="G5">
            <v>29</v>
          </cell>
          <cell r="H5">
            <v>24.48</v>
          </cell>
          <cell r="J5">
            <v>39.6</v>
          </cell>
          <cell r="K5">
            <v>0</v>
          </cell>
        </row>
        <row r="6">
          <cell r="B6">
            <v>24.508333333333329</v>
          </cell>
          <cell r="C6">
            <v>32</v>
          </cell>
          <cell r="D6">
            <v>18.7</v>
          </cell>
          <cell r="E6">
            <v>42.833333333333336</v>
          </cell>
          <cell r="F6">
            <v>59</v>
          </cell>
          <cell r="G6">
            <v>25</v>
          </cell>
          <cell r="H6">
            <v>21.6</v>
          </cell>
          <cell r="J6">
            <v>39.6</v>
          </cell>
          <cell r="K6">
            <v>0</v>
          </cell>
        </row>
        <row r="7">
          <cell r="B7">
            <v>24.808333333333334</v>
          </cell>
          <cell r="C7">
            <v>32.200000000000003</v>
          </cell>
          <cell r="D7">
            <v>19.2</v>
          </cell>
          <cell r="E7">
            <v>38.833333333333336</v>
          </cell>
          <cell r="F7">
            <v>59</v>
          </cell>
          <cell r="G7">
            <v>19</v>
          </cell>
          <cell r="H7">
            <v>16.559999999999999</v>
          </cell>
          <cell r="J7">
            <v>32.4</v>
          </cell>
          <cell r="K7">
            <v>0</v>
          </cell>
        </row>
        <row r="8">
          <cell r="B8">
            <v>20.087499999999999</v>
          </cell>
          <cell r="C8">
            <v>25</v>
          </cell>
          <cell r="D8">
            <v>16.5</v>
          </cell>
          <cell r="E8">
            <v>61.083333333333336</v>
          </cell>
          <cell r="F8">
            <v>89</v>
          </cell>
          <cell r="G8">
            <v>36</v>
          </cell>
          <cell r="H8">
            <v>25.92</v>
          </cell>
          <cell r="J8">
            <v>41.04</v>
          </cell>
          <cell r="K8">
            <v>1.7999999999999998</v>
          </cell>
        </row>
        <row r="9">
          <cell r="B9">
            <v>18.891666666666669</v>
          </cell>
          <cell r="C9">
            <v>25.3</v>
          </cell>
          <cell r="D9">
            <v>16.3</v>
          </cell>
          <cell r="E9">
            <v>57.6</v>
          </cell>
          <cell r="F9">
            <v>95</v>
          </cell>
          <cell r="G9">
            <v>38</v>
          </cell>
          <cell r="H9">
            <v>13.32</v>
          </cell>
          <cell r="J9">
            <v>24.840000000000003</v>
          </cell>
          <cell r="K9">
            <v>3.6000000000000005</v>
          </cell>
        </row>
        <row r="10">
          <cell r="B10">
            <v>19.083333333333339</v>
          </cell>
          <cell r="C10">
            <v>25.5</v>
          </cell>
          <cell r="D10">
            <v>13.8</v>
          </cell>
          <cell r="E10">
            <v>64.681818181818187</v>
          </cell>
          <cell r="F10">
            <v>100</v>
          </cell>
          <cell r="G10">
            <v>37</v>
          </cell>
          <cell r="H10">
            <v>19.440000000000001</v>
          </cell>
          <cell r="J10">
            <v>32.4</v>
          </cell>
          <cell r="K10">
            <v>0</v>
          </cell>
        </row>
        <row r="11">
          <cell r="B11">
            <v>20.295833333333334</v>
          </cell>
          <cell r="C11">
            <v>28.8</v>
          </cell>
          <cell r="D11">
            <v>14.3</v>
          </cell>
          <cell r="E11">
            <v>62.583333333333336</v>
          </cell>
          <cell r="F11">
            <v>100</v>
          </cell>
          <cell r="G11">
            <v>33</v>
          </cell>
          <cell r="H11">
            <v>15.840000000000002</v>
          </cell>
          <cell r="J11">
            <v>26.64</v>
          </cell>
          <cell r="K11">
            <v>0</v>
          </cell>
        </row>
        <row r="12">
          <cell r="B12">
            <v>18.987500000000001</v>
          </cell>
          <cell r="C12">
            <v>23.1</v>
          </cell>
          <cell r="D12">
            <v>13.5</v>
          </cell>
          <cell r="E12">
            <v>65.5</v>
          </cell>
          <cell r="F12">
            <v>100</v>
          </cell>
          <cell r="G12">
            <v>48</v>
          </cell>
          <cell r="H12">
            <v>25.2</v>
          </cell>
          <cell r="J12">
            <v>42.480000000000004</v>
          </cell>
          <cell r="K12">
            <v>0.6</v>
          </cell>
        </row>
        <row r="13">
          <cell r="B13">
            <v>12.658333333333331</v>
          </cell>
          <cell r="C13">
            <v>18.600000000000001</v>
          </cell>
          <cell r="D13">
            <v>7.7</v>
          </cell>
          <cell r="E13">
            <v>62.4</v>
          </cell>
          <cell r="F13">
            <v>100</v>
          </cell>
          <cell r="G13">
            <v>30</v>
          </cell>
          <cell r="H13">
            <v>17.64</v>
          </cell>
          <cell r="J13">
            <v>30.6</v>
          </cell>
          <cell r="K13">
            <v>0</v>
          </cell>
        </row>
        <row r="14">
          <cell r="B14">
            <v>13.337500000000004</v>
          </cell>
          <cell r="C14">
            <v>21.6</v>
          </cell>
          <cell r="D14">
            <v>6.3</v>
          </cell>
          <cell r="E14">
            <v>50.958333333333336</v>
          </cell>
          <cell r="F14">
            <v>88</v>
          </cell>
          <cell r="G14">
            <v>18</v>
          </cell>
          <cell r="H14">
            <v>15.120000000000001</v>
          </cell>
          <cell r="J14">
            <v>28.08</v>
          </cell>
          <cell r="K14">
            <v>0</v>
          </cell>
        </row>
        <row r="15">
          <cell r="B15">
            <v>15.733333333333334</v>
          </cell>
          <cell r="C15">
            <v>23.3</v>
          </cell>
          <cell r="D15">
            <v>8.1</v>
          </cell>
          <cell r="E15">
            <v>46.291666666666664</v>
          </cell>
          <cell r="F15">
            <v>80</v>
          </cell>
          <cell r="G15">
            <v>28</v>
          </cell>
          <cell r="H15">
            <v>14.4</v>
          </cell>
          <cell r="J15">
            <v>26.28</v>
          </cell>
          <cell r="K15">
            <v>0</v>
          </cell>
        </row>
        <row r="16">
          <cell r="B16">
            <v>16.904166666666665</v>
          </cell>
          <cell r="C16">
            <v>23.8</v>
          </cell>
          <cell r="D16">
            <v>11.1</v>
          </cell>
          <cell r="E16">
            <v>50.583333333333336</v>
          </cell>
          <cell r="F16">
            <v>73</v>
          </cell>
          <cell r="G16">
            <v>24</v>
          </cell>
          <cell r="H16">
            <v>19.8</v>
          </cell>
          <cell r="J16">
            <v>31.680000000000003</v>
          </cell>
          <cell r="K16">
            <v>0</v>
          </cell>
        </row>
        <row r="17">
          <cell r="B17">
            <v>18.933333333333334</v>
          </cell>
          <cell r="C17">
            <v>28.2</v>
          </cell>
          <cell r="D17">
            <v>10.199999999999999</v>
          </cell>
          <cell r="E17">
            <v>46.041666666666664</v>
          </cell>
          <cell r="F17">
            <v>100</v>
          </cell>
          <cell r="G17">
            <v>17</v>
          </cell>
          <cell r="H17">
            <v>17.28</v>
          </cell>
          <cell r="J17">
            <v>26.28</v>
          </cell>
          <cell r="K17">
            <v>0</v>
          </cell>
        </row>
        <row r="18">
          <cell r="B18">
            <v>21.012499999999999</v>
          </cell>
          <cell r="C18">
            <v>29.7</v>
          </cell>
          <cell r="D18">
            <v>13.6</v>
          </cell>
          <cell r="E18">
            <v>32.083333333333336</v>
          </cell>
          <cell r="F18">
            <v>55</v>
          </cell>
          <cell r="G18">
            <v>16</v>
          </cell>
          <cell r="H18">
            <v>13.68</v>
          </cell>
          <cell r="J18">
            <v>21.6</v>
          </cell>
          <cell r="K18">
            <v>0</v>
          </cell>
        </row>
        <row r="19">
          <cell r="B19">
            <v>19.087500000000002</v>
          </cell>
          <cell r="C19">
            <v>26.7</v>
          </cell>
          <cell r="D19">
            <v>12.3</v>
          </cell>
          <cell r="E19">
            <v>48.958333333333336</v>
          </cell>
          <cell r="F19">
            <v>81</v>
          </cell>
          <cell r="G19">
            <v>27</v>
          </cell>
          <cell r="H19">
            <v>22.32</v>
          </cell>
          <cell r="J19">
            <v>37.080000000000005</v>
          </cell>
          <cell r="K19">
            <v>0</v>
          </cell>
        </row>
        <row r="20">
          <cell r="B20">
            <v>20.008333333333329</v>
          </cell>
          <cell r="C20">
            <v>29.5</v>
          </cell>
          <cell r="D20">
            <v>12.7</v>
          </cell>
          <cell r="E20">
            <v>55.333333333333336</v>
          </cell>
          <cell r="F20">
            <v>93</v>
          </cell>
          <cell r="G20">
            <v>24</v>
          </cell>
          <cell r="H20">
            <v>18.720000000000002</v>
          </cell>
          <cell r="J20">
            <v>36.36</v>
          </cell>
          <cell r="K20">
            <v>0</v>
          </cell>
        </row>
        <row r="21">
          <cell r="B21">
            <v>22.5</v>
          </cell>
          <cell r="C21">
            <v>30.8</v>
          </cell>
          <cell r="D21">
            <v>16.100000000000001</v>
          </cell>
          <cell r="E21">
            <v>55.041666666666664</v>
          </cell>
          <cell r="F21">
            <v>84</v>
          </cell>
          <cell r="G21">
            <v>30</v>
          </cell>
          <cell r="H21">
            <v>18.720000000000002</v>
          </cell>
          <cell r="J21">
            <v>31.680000000000003</v>
          </cell>
          <cell r="K21">
            <v>0</v>
          </cell>
        </row>
        <row r="22">
          <cell r="B22">
            <v>24.816666666666663</v>
          </cell>
          <cell r="C22">
            <v>32.4</v>
          </cell>
          <cell r="D22">
            <v>18.399999999999999</v>
          </cell>
          <cell r="E22">
            <v>43.75</v>
          </cell>
          <cell r="F22">
            <v>69</v>
          </cell>
          <cell r="G22">
            <v>20</v>
          </cell>
          <cell r="H22">
            <v>23.759999999999998</v>
          </cell>
          <cell r="J22">
            <v>39.6</v>
          </cell>
          <cell r="K22">
            <v>0</v>
          </cell>
        </row>
        <row r="23">
          <cell r="B23">
            <v>24.749999999999996</v>
          </cell>
          <cell r="C23">
            <v>35.1</v>
          </cell>
          <cell r="D23">
            <v>16.5</v>
          </cell>
          <cell r="E23">
            <v>40.541666666666664</v>
          </cell>
          <cell r="F23">
            <v>69</v>
          </cell>
          <cell r="G23">
            <v>15</v>
          </cell>
          <cell r="H23">
            <v>26.28</v>
          </cell>
          <cell r="J23">
            <v>42.84</v>
          </cell>
          <cell r="K23">
            <v>0</v>
          </cell>
        </row>
        <row r="24">
          <cell r="B24">
            <v>21.245833333333341</v>
          </cell>
          <cell r="C24">
            <v>28.8</v>
          </cell>
          <cell r="D24">
            <v>17.3</v>
          </cell>
          <cell r="E24">
            <v>68.5</v>
          </cell>
          <cell r="F24">
            <v>100</v>
          </cell>
          <cell r="G24">
            <v>25</v>
          </cell>
          <cell r="H24">
            <v>21.96</v>
          </cell>
          <cell r="J24">
            <v>37.080000000000005</v>
          </cell>
          <cell r="K24">
            <v>0.60000000000000009</v>
          </cell>
        </row>
        <row r="25">
          <cell r="B25">
            <v>24.029166666666665</v>
          </cell>
          <cell r="C25">
            <v>33.6</v>
          </cell>
          <cell r="D25">
            <v>17.8</v>
          </cell>
          <cell r="E25">
            <v>62.277777777777779</v>
          </cell>
          <cell r="F25">
            <v>100</v>
          </cell>
          <cell r="G25">
            <v>30</v>
          </cell>
          <cell r="H25">
            <v>16.2</v>
          </cell>
          <cell r="J25">
            <v>29.16</v>
          </cell>
          <cell r="K25">
            <v>0</v>
          </cell>
        </row>
        <row r="26">
          <cell r="B26">
            <v>28.320833333333336</v>
          </cell>
          <cell r="C26">
            <v>36.299999999999997</v>
          </cell>
          <cell r="D26">
            <v>21.9</v>
          </cell>
          <cell r="E26">
            <v>35.5</v>
          </cell>
          <cell r="F26">
            <v>54</v>
          </cell>
          <cell r="G26">
            <v>15</v>
          </cell>
          <cell r="H26">
            <v>19.079999999999998</v>
          </cell>
          <cell r="J26">
            <v>46.080000000000005</v>
          </cell>
          <cell r="K26">
            <v>0</v>
          </cell>
        </row>
        <row r="27">
          <cell r="B27">
            <v>28.687499999999996</v>
          </cell>
          <cell r="C27">
            <v>37</v>
          </cell>
          <cell r="D27">
            <v>21.2</v>
          </cell>
          <cell r="E27">
            <v>22.583333333333332</v>
          </cell>
          <cell r="F27">
            <v>34</v>
          </cell>
          <cell r="G27">
            <v>11</v>
          </cell>
          <cell r="H27">
            <v>22.68</v>
          </cell>
          <cell r="J27">
            <v>41.76</v>
          </cell>
          <cell r="K27">
            <v>0</v>
          </cell>
        </row>
        <row r="28">
          <cell r="B28">
            <v>19.662500000000001</v>
          </cell>
          <cell r="C28">
            <v>30.8</v>
          </cell>
          <cell r="D28">
            <v>14.7</v>
          </cell>
          <cell r="E28">
            <v>63.444444444444443</v>
          </cell>
          <cell r="F28">
            <v>95</v>
          </cell>
          <cell r="G28">
            <v>20</v>
          </cell>
          <cell r="H28">
            <v>20.88</v>
          </cell>
          <cell r="J28">
            <v>36</v>
          </cell>
          <cell r="K28">
            <v>0</v>
          </cell>
        </row>
        <row r="29">
          <cell r="B29">
            <v>16.891666666666662</v>
          </cell>
          <cell r="C29">
            <v>26.5</v>
          </cell>
          <cell r="D29">
            <v>11.9</v>
          </cell>
          <cell r="E29">
            <v>69.17647058823529</v>
          </cell>
          <cell r="F29">
            <v>100</v>
          </cell>
          <cell r="G29">
            <v>43</v>
          </cell>
          <cell r="H29">
            <v>18</v>
          </cell>
          <cell r="J29">
            <v>35.64</v>
          </cell>
          <cell r="K29">
            <v>0</v>
          </cell>
        </row>
        <row r="30">
          <cell r="B30">
            <v>18.345833333333328</v>
          </cell>
          <cell r="C30">
            <v>27.6</v>
          </cell>
          <cell r="D30">
            <v>12.5</v>
          </cell>
          <cell r="E30">
            <v>64.541666666666671</v>
          </cell>
          <cell r="F30">
            <v>94</v>
          </cell>
          <cell r="G30">
            <v>32</v>
          </cell>
          <cell r="H30">
            <v>20.88</v>
          </cell>
          <cell r="J30">
            <v>36</v>
          </cell>
          <cell r="K30">
            <v>0</v>
          </cell>
        </row>
        <row r="31">
          <cell r="B31">
            <v>20.383333333333333</v>
          </cell>
          <cell r="C31">
            <v>29.8</v>
          </cell>
          <cell r="D31">
            <v>13.6</v>
          </cell>
          <cell r="E31">
            <v>59.541666666666664</v>
          </cell>
          <cell r="F31">
            <v>100</v>
          </cell>
          <cell r="G31">
            <v>29</v>
          </cell>
          <cell r="H31">
            <v>17.28</v>
          </cell>
          <cell r="J31">
            <v>28.8</v>
          </cell>
          <cell r="K31">
            <v>0</v>
          </cell>
        </row>
        <row r="32">
          <cell r="B32">
            <v>20.754166666666666</v>
          </cell>
          <cell r="C32">
            <v>25.5</v>
          </cell>
          <cell r="D32">
            <v>16.8</v>
          </cell>
          <cell r="E32">
            <v>60.875</v>
          </cell>
          <cell r="F32">
            <v>85</v>
          </cell>
          <cell r="G32">
            <v>38</v>
          </cell>
          <cell r="H32">
            <v>20.16</v>
          </cell>
          <cell r="J32">
            <v>34.200000000000003</v>
          </cell>
          <cell r="K32">
            <v>0</v>
          </cell>
        </row>
        <row r="33">
          <cell r="B33">
            <v>22.816666666666666</v>
          </cell>
          <cell r="C33">
            <v>30.5</v>
          </cell>
          <cell r="D33">
            <v>16.5</v>
          </cell>
          <cell r="E33">
            <v>57.333333333333336</v>
          </cell>
          <cell r="F33">
            <v>100</v>
          </cell>
          <cell r="G33">
            <v>26</v>
          </cell>
          <cell r="H33">
            <v>18.36</v>
          </cell>
          <cell r="J33">
            <v>32.4</v>
          </cell>
          <cell r="K33">
            <v>0</v>
          </cell>
        </row>
        <row r="34">
          <cell r="B34">
            <v>24.158333333333331</v>
          </cell>
          <cell r="C34">
            <v>31</v>
          </cell>
          <cell r="D34">
            <v>18.2</v>
          </cell>
          <cell r="E34">
            <v>52.041666666666664</v>
          </cell>
          <cell r="F34">
            <v>79</v>
          </cell>
          <cell r="G34">
            <v>28</v>
          </cell>
          <cell r="H34">
            <v>26.28</v>
          </cell>
          <cell r="J34">
            <v>42.84</v>
          </cell>
          <cell r="K34">
            <v>0</v>
          </cell>
        </row>
        <row r="35">
          <cell r="B35">
            <v>24.524999999999995</v>
          </cell>
          <cell r="C35">
            <v>32.4</v>
          </cell>
          <cell r="D35">
            <v>17.5</v>
          </cell>
          <cell r="E35">
            <v>47.208333333333336</v>
          </cell>
          <cell r="F35">
            <v>77</v>
          </cell>
          <cell r="G35">
            <v>20</v>
          </cell>
          <cell r="H35">
            <v>24.12</v>
          </cell>
          <cell r="J35">
            <v>40.680000000000007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24.037500000000005</v>
          </cell>
          <cell r="C5">
            <v>33</v>
          </cell>
          <cell r="D5">
            <v>15.2</v>
          </cell>
          <cell r="E5">
            <v>43.75</v>
          </cell>
          <cell r="F5">
            <v>73</v>
          </cell>
          <cell r="G5">
            <v>27</v>
          </cell>
          <cell r="H5">
            <v>29.52</v>
          </cell>
          <cell r="J5">
            <v>50.76</v>
          </cell>
          <cell r="K5">
            <v>0</v>
          </cell>
        </row>
        <row r="6">
          <cell r="B6">
            <v>26.379166666666663</v>
          </cell>
          <cell r="C6">
            <v>33.799999999999997</v>
          </cell>
          <cell r="D6">
            <v>17.5</v>
          </cell>
          <cell r="E6">
            <v>53.416666666666664</v>
          </cell>
          <cell r="F6">
            <v>85</v>
          </cell>
          <cell r="G6">
            <v>34</v>
          </cell>
          <cell r="H6">
            <v>26.64</v>
          </cell>
          <cell r="J6">
            <v>47.16</v>
          </cell>
          <cell r="K6">
            <v>0</v>
          </cell>
        </row>
        <row r="7">
          <cell r="B7">
            <v>25.879166666666666</v>
          </cell>
          <cell r="C7">
            <v>30.8</v>
          </cell>
          <cell r="D7">
            <v>21.4</v>
          </cell>
          <cell r="E7">
            <v>63.291666666666664</v>
          </cell>
          <cell r="F7">
            <v>79</v>
          </cell>
          <cell r="G7">
            <v>50</v>
          </cell>
          <cell r="H7">
            <v>15.120000000000001</v>
          </cell>
          <cell r="J7">
            <v>28.08</v>
          </cell>
          <cell r="K7">
            <v>0</v>
          </cell>
        </row>
        <row r="8">
          <cell r="B8">
            <v>21.345833333333331</v>
          </cell>
          <cell r="C8">
            <v>26.8</v>
          </cell>
          <cell r="D8">
            <v>18.8</v>
          </cell>
          <cell r="E8">
            <v>89.458333333333329</v>
          </cell>
          <cell r="F8">
            <v>100</v>
          </cell>
          <cell r="G8">
            <v>64</v>
          </cell>
          <cell r="H8">
            <v>18</v>
          </cell>
          <cell r="J8">
            <v>48.24</v>
          </cell>
          <cell r="K8">
            <v>6.2</v>
          </cell>
        </row>
        <row r="9">
          <cell r="B9">
            <v>20.7</v>
          </cell>
          <cell r="C9">
            <v>26.9</v>
          </cell>
          <cell r="D9">
            <v>17</v>
          </cell>
          <cell r="E9">
            <v>84.875</v>
          </cell>
          <cell r="F9">
            <v>100</v>
          </cell>
          <cell r="G9">
            <v>46</v>
          </cell>
          <cell r="H9">
            <v>11.16</v>
          </cell>
          <cell r="J9">
            <v>23.400000000000002</v>
          </cell>
          <cell r="K9">
            <v>1.2</v>
          </cell>
        </row>
        <row r="10">
          <cell r="B10">
            <v>20.858333333333338</v>
          </cell>
          <cell r="C10">
            <v>27.3</v>
          </cell>
          <cell r="D10">
            <v>16</v>
          </cell>
          <cell r="E10">
            <v>81.291666666666671</v>
          </cell>
          <cell r="F10">
            <v>100</v>
          </cell>
          <cell r="G10">
            <v>47</v>
          </cell>
          <cell r="H10">
            <v>12.6</v>
          </cell>
          <cell r="J10">
            <v>24.840000000000003</v>
          </cell>
          <cell r="K10">
            <v>0</v>
          </cell>
        </row>
        <row r="11">
          <cell r="B11">
            <v>19.749999999999996</v>
          </cell>
          <cell r="C11">
            <v>27.4</v>
          </cell>
          <cell r="D11">
            <v>14.1</v>
          </cell>
          <cell r="E11">
            <v>76.875</v>
          </cell>
          <cell r="F11">
            <v>98</v>
          </cell>
          <cell r="G11">
            <v>46</v>
          </cell>
          <cell r="H11">
            <v>13.68</v>
          </cell>
          <cell r="J11">
            <v>22.68</v>
          </cell>
          <cell r="K11">
            <v>0.2</v>
          </cell>
        </row>
        <row r="12">
          <cell r="B12">
            <v>17.966666666666665</v>
          </cell>
          <cell r="C12">
            <v>21.9</v>
          </cell>
          <cell r="D12">
            <v>14.6</v>
          </cell>
          <cell r="E12">
            <v>75.583333333333329</v>
          </cell>
          <cell r="F12">
            <v>94</v>
          </cell>
          <cell r="G12">
            <v>41</v>
          </cell>
          <cell r="H12">
            <v>36.72</v>
          </cell>
          <cell r="J12">
            <v>50.04</v>
          </cell>
          <cell r="K12">
            <v>0</v>
          </cell>
        </row>
        <row r="13">
          <cell r="B13">
            <v>11.50416666666667</v>
          </cell>
          <cell r="C13">
            <v>18.2</v>
          </cell>
          <cell r="D13">
            <v>5.0999999999999996</v>
          </cell>
          <cell r="E13">
            <v>67.875</v>
          </cell>
          <cell r="F13">
            <v>96</v>
          </cell>
          <cell r="G13">
            <v>32</v>
          </cell>
          <cell r="H13">
            <v>20.88</v>
          </cell>
          <cell r="J13">
            <v>36.36</v>
          </cell>
          <cell r="K13">
            <v>0</v>
          </cell>
        </row>
        <row r="14">
          <cell r="B14">
            <v>11.275</v>
          </cell>
          <cell r="C14">
            <v>21.5</v>
          </cell>
          <cell r="D14">
            <v>3.9</v>
          </cell>
          <cell r="E14">
            <v>65.458333333333329</v>
          </cell>
          <cell r="F14">
            <v>94</v>
          </cell>
          <cell r="G14">
            <v>26</v>
          </cell>
          <cell r="H14">
            <v>14.04</v>
          </cell>
          <cell r="J14">
            <v>20.88</v>
          </cell>
          <cell r="K14">
            <v>0</v>
          </cell>
        </row>
        <row r="15">
          <cell r="B15">
            <v>14.370833333333335</v>
          </cell>
          <cell r="C15">
            <v>24.6</v>
          </cell>
          <cell r="D15">
            <v>5</v>
          </cell>
          <cell r="E15">
            <v>52.083333333333336</v>
          </cell>
          <cell r="F15">
            <v>85</v>
          </cell>
          <cell r="G15">
            <v>20</v>
          </cell>
          <cell r="H15">
            <v>11.16</v>
          </cell>
          <cell r="J15">
            <v>25.56</v>
          </cell>
          <cell r="K15">
            <v>0</v>
          </cell>
        </row>
        <row r="16">
          <cell r="B16">
            <v>15.883333333333333</v>
          </cell>
          <cell r="C16">
            <v>27.1</v>
          </cell>
          <cell r="D16">
            <v>6.1</v>
          </cell>
          <cell r="E16">
            <v>54.25</v>
          </cell>
          <cell r="F16">
            <v>89</v>
          </cell>
          <cell r="G16">
            <v>25</v>
          </cell>
          <cell r="H16">
            <v>19.8</v>
          </cell>
          <cell r="J16">
            <v>33.480000000000004</v>
          </cell>
          <cell r="K16">
            <v>0</v>
          </cell>
        </row>
        <row r="17">
          <cell r="B17">
            <v>17.608333333333334</v>
          </cell>
          <cell r="C17">
            <v>30</v>
          </cell>
          <cell r="D17">
            <v>7.3</v>
          </cell>
          <cell r="E17">
            <v>52.375</v>
          </cell>
          <cell r="F17">
            <v>87</v>
          </cell>
          <cell r="G17">
            <v>21</v>
          </cell>
          <cell r="H17">
            <v>13.32</v>
          </cell>
          <cell r="J17">
            <v>21.96</v>
          </cell>
          <cell r="K17">
            <v>0</v>
          </cell>
        </row>
        <row r="18">
          <cell r="B18">
            <v>19.658333333333328</v>
          </cell>
          <cell r="C18">
            <v>30.6</v>
          </cell>
          <cell r="D18">
            <v>11.2</v>
          </cell>
          <cell r="E18">
            <v>47.75</v>
          </cell>
          <cell r="F18">
            <v>74</v>
          </cell>
          <cell r="G18">
            <v>24</v>
          </cell>
          <cell r="H18">
            <v>16.2</v>
          </cell>
          <cell r="J18">
            <v>22.32</v>
          </cell>
          <cell r="K18">
            <v>0</v>
          </cell>
        </row>
        <row r="19">
          <cell r="B19">
            <v>20.041666666666668</v>
          </cell>
          <cell r="C19">
            <v>30.7</v>
          </cell>
          <cell r="D19">
            <v>11.9</v>
          </cell>
          <cell r="E19">
            <v>55.708333333333336</v>
          </cell>
          <cell r="F19">
            <v>87</v>
          </cell>
          <cell r="G19">
            <v>24</v>
          </cell>
          <cell r="H19">
            <v>15.48</v>
          </cell>
          <cell r="J19">
            <v>24.48</v>
          </cell>
          <cell r="K19">
            <v>0</v>
          </cell>
        </row>
        <row r="20">
          <cell r="B20">
            <v>21.212499999999995</v>
          </cell>
          <cell r="C20">
            <v>32.6</v>
          </cell>
          <cell r="D20">
            <v>11.6</v>
          </cell>
          <cell r="E20">
            <v>50.916666666666664</v>
          </cell>
          <cell r="F20">
            <v>81</v>
          </cell>
          <cell r="G20">
            <v>23</v>
          </cell>
          <cell r="H20">
            <v>16.2</v>
          </cell>
          <cell r="J20">
            <v>27.720000000000002</v>
          </cell>
          <cell r="K20">
            <v>0</v>
          </cell>
        </row>
        <row r="21">
          <cell r="B21">
            <v>23.229166666666668</v>
          </cell>
          <cell r="C21">
            <v>34.799999999999997</v>
          </cell>
          <cell r="D21">
            <v>15.2</v>
          </cell>
          <cell r="E21">
            <v>51.833333333333336</v>
          </cell>
          <cell r="F21">
            <v>80</v>
          </cell>
          <cell r="G21">
            <v>27</v>
          </cell>
          <cell r="H21">
            <v>11.879999999999999</v>
          </cell>
          <cell r="J21">
            <v>23.400000000000002</v>
          </cell>
          <cell r="K21">
            <v>0</v>
          </cell>
        </row>
        <row r="22">
          <cell r="B22">
            <v>25.387499999999999</v>
          </cell>
          <cell r="C22">
            <v>36.5</v>
          </cell>
          <cell r="D22">
            <v>16.3</v>
          </cell>
          <cell r="E22">
            <v>50</v>
          </cell>
          <cell r="F22">
            <v>86</v>
          </cell>
          <cell r="G22">
            <v>22</v>
          </cell>
          <cell r="H22">
            <v>19.440000000000001</v>
          </cell>
          <cell r="J22">
            <v>45.72</v>
          </cell>
          <cell r="K22">
            <v>0</v>
          </cell>
        </row>
        <row r="23">
          <cell r="B23">
            <v>27.295833333333334</v>
          </cell>
          <cell r="C23">
            <v>35.1</v>
          </cell>
          <cell r="D23">
            <v>20.2</v>
          </cell>
          <cell r="E23">
            <v>44.625</v>
          </cell>
          <cell r="F23">
            <v>63</v>
          </cell>
          <cell r="G23">
            <v>31</v>
          </cell>
          <cell r="H23">
            <v>39.6</v>
          </cell>
          <cell r="J23">
            <v>84.24</v>
          </cell>
          <cell r="K23">
            <v>0</v>
          </cell>
        </row>
        <row r="24">
          <cell r="B24">
            <v>18.820833333333336</v>
          </cell>
          <cell r="C24">
            <v>25.5</v>
          </cell>
          <cell r="D24">
            <v>15</v>
          </cell>
          <cell r="E24">
            <v>76.291666666666671</v>
          </cell>
          <cell r="F24">
            <v>94</v>
          </cell>
          <cell r="G24">
            <v>49</v>
          </cell>
          <cell r="H24">
            <v>24.840000000000003</v>
          </cell>
          <cell r="J24">
            <v>100.44</v>
          </cell>
          <cell r="K24">
            <v>5.9999999999999991</v>
          </cell>
        </row>
        <row r="25">
          <cell r="B25">
            <v>24.100000000000005</v>
          </cell>
          <cell r="C25">
            <v>35.1</v>
          </cell>
          <cell r="D25">
            <v>16.100000000000001</v>
          </cell>
          <cell r="E25">
            <v>68.333333333333329</v>
          </cell>
          <cell r="F25">
            <v>94</v>
          </cell>
          <cell r="G25">
            <v>34</v>
          </cell>
          <cell r="H25">
            <v>24.12</v>
          </cell>
          <cell r="J25">
            <v>48.96</v>
          </cell>
          <cell r="K25">
            <v>0</v>
          </cell>
        </row>
        <row r="26">
          <cell r="B26">
            <v>28.879166666666666</v>
          </cell>
          <cell r="C26">
            <v>35.700000000000003</v>
          </cell>
          <cell r="D26">
            <v>22.5</v>
          </cell>
          <cell r="E26">
            <v>46.5</v>
          </cell>
          <cell r="F26">
            <v>75</v>
          </cell>
          <cell r="G26">
            <v>22</v>
          </cell>
          <cell r="H26">
            <v>40.32</v>
          </cell>
          <cell r="J26">
            <v>66.960000000000008</v>
          </cell>
          <cell r="K26">
            <v>0</v>
          </cell>
        </row>
        <row r="27">
          <cell r="B27">
            <v>26.116666666666671</v>
          </cell>
          <cell r="C27">
            <v>36.299999999999997</v>
          </cell>
          <cell r="D27">
            <v>16.5</v>
          </cell>
          <cell r="E27">
            <v>49.75</v>
          </cell>
          <cell r="F27">
            <v>94</v>
          </cell>
          <cell r="G27">
            <v>31</v>
          </cell>
          <cell r="H27">
            <v>42.84</v>
          </cell>
          <cell r="J27">
            <v>60.480000000000004</v>
          </cell>
          <cell r="K27">
            <v>1.2</v>
          </cell>
        </row>
        <row r="28">
          <cell r="B28">
            <v>13.483333333333336</v>
          </cell>
          <cell r="C28">
            <v>16.7</v>
          </cell>
          <cell r="D28">
            <v>11.1</v>
          </cell>
          <cell r="E28">
            <v>82.375</v>
          </cell>
          <cell r="F28">
            <v>100</v>
          </cell>
          <cell r="G28">
            <v>58</v>
          </cell>
          <cell r="H28">
            <v>34.200000000000003</v>
          </cell>
          <cell r="J28">
            <v>50.04</v>
          </cell>
          <cell r="K28">
            <v>16.599999999999998</v>
          </cell>
        </row>
        <row r="29">
          <cell r="B29">
            <v>9.8333333333333339</v>
          </cell>
          <cell r="C29">
            <v>12.5</v>
          </cell>
          <cell r="D29">
            <v>8.1999999999999993</v>
          </cell>
          <cell r="E29">
            <v>88</v>
          </cell>
          <cell r="F29">
            <v>98</v>
          </cell>
          <cell r="G29">
            <v>71</v>
          </cell>
          <cell r="H29">
            <v>32.76</v>
          </cell>
          <cell r="J29">
            <v>44.28</v>
          </cell>
          <cell r="K29">
            <v>3.4000000000000004</v>
          </cell>
        </row>
        <row r="30">
          <cell r="B30">
            <v>13.541666666666666</v>
          </cell>
          <cell r="C30">
            <v>23.1</v>
          </cell>
          <cell r="D30">
            <v>8.4</v>
          </cell>
          <cell r="E30">
            <v>72.666666666666671</v>
          </cell>
          <cell r="F30">
            <v>99</v>
          </cell>
          <cell r="G30">
            <v>26</v>
          </cell>
          <cell r="H30">
            <v>21.6</v>
          </cell>
          <cell r="J30">
            <v>34.200000000000003</v>
          </cell>
          <cell r="K30">
            <v>0.2</v>
          </cell>
        </row>
        <row r="31">
          <cell r="B31">
            <v>15.845833333333337</v>
          </cell>
          <cell r="C31">
            <v>27.4</v>
          </cell>
          <cell r="D31">
            <v>7.3</v>
          </cell>
          <cell r="E31">
            <v>56.541666666666664</v>
          </cell>
          <cell r="F31">
            <v>83</v>
          </cell>
          <cell r="G31">
            <v>18</v>
          </cell>
          <cell r="H31">
            <v>14.04</v>
          </cell>
          <cell r="J31">
            <v>21.6</v>
          </cell>
          <cell r="K31">
            <v>0</v>
          </cell>
        </row>
        <row r="32">
          <cell r="B32">
            <v>18.079166666666666</v>
          </cell>
          <cell r="C32">
            <v>25.8</v>
          </cell>
          <cell r="D32">
            <v>13.9</v>
          </cell>
          <cell r="E32">
            <v>69.416666666666671</v>
          </cell>
          <cell r="F32">
            <v>92</v>
          </cell>
          <cell r="G32">
            <v>39</v>
          </cell>
          <cell r="H32">
            <v>13.32</v>
          </cell>
          <cell r="J32">
            <v>19.440000000000001</v>
          </cell>
          <cell r="K32">
            <v>0.60000000000000009</v>
          </cell>
        </row>
        <row r="33">
          <cell r="B33">
            <v>22.587500000000002</v>
          </cell>
          <cell r="C33">
            <v>34.200000000000003</v>
          </cell>
          <cell r="D33">
            <v>13.5</v>
          </cell>
          <cell r="E33">
            <v>65.625</v>
          </cell>
          <cell r="F33">
            <v>99</v>
          </cell>
          <cell r="G33">
            <v>24</v>
          </cell>
          <cell r="H33">
            <v>18</v>
          </cell>
          <cell r="J33">
            <v>30.240000000000002</v>
          </cell>
          <cell r="K33">
            <v>0</v>
          </cell>
        </row>
        <row r="34">
          <cell r="B34">
            <v>25.816666666666666</v>
          </cell>
          <cell r="C34">
            <v>36.1</v>
          </cell>
          <cell r="D34">
            <v>16.100000000000001</v>
          </cell>
          <cell r="E34">
            <v>49.75</v>
          </cell>
          <cell r="F34">
            <v>85</v>
          </cell>
          <cell r="G34">
            <v>23</v>
          </cell>
          <cell r="H34">
            <v>20.88</v>
          </cell>
          <cell r="J34">
            <v>33.840000000000003</v>
          </cell>
          <cell r="K34">
            <v>0</v>
          </cell>
        </row>
        <row r="35">
          <cell r="B35">
            <v>27.741666666666664</v>
          </cell>
          <cell r="C35">
            <v>36</v>
          </cell>
          <cell r="D35">
            <v>19</v>
          </cell>
          <cell r="E35">
            <v>40.666666666666664</v>
          </cell>
          <cell r="F35">
            <v>64</v>
          </cell>
          <cell r="G35">
            <v>24</v>
          </cell>
          <cell r="H35">
            <v>23.759999999999998</v>
          </cell>
          <cell r="J35">
            <v>50.04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21.645833333333332</v>
          </cell>
          <cell r="C5">
            <v>31.2</v>
          </cell>
          <cell r="D5">
            <v>15.1</v>
          </cell>
          <cell r="E5">
            <v>41.916666666666664</v>
          </cell>
          <cell r="F5">
            <v>56</v>
          </cell>
          <cell r="G5">
            <v>26</v>
          </cell>
          <cell r="H5">
            <v>23.400000000000002</v>
          </cell>
          <cell r="J5">
            <v>47.519999999999996</v>
          </cell>
          <cell r="K5">
            <v>0</v>
          </cell>
        </row>
        <row r="6">
          <cell r="B6">
            <v>25.558333333333337</v>
          </cell>
          <cell r="C6">
            <v>33.6</v>
          </cell>
          <cell r="D6">
            <v>20</v>
          </cell>
          <cell r="E6">
            <v>47.791666666666664</v>
          </cell>
          <cell r="F6">
            <v>64</v>
          </cell>
          <cell r="G6">
            <v>29</v>
          </cell>
          <cell r="H6">
            <v>20.16</v>
          </cell>
          <cell r="J6">
            <v>46.080000000000005</v>
          </cell>
          <cell r="K6">
            <v>0</v>
          </cell>
        </row>
        <row r="7">
          <cell r="B7">
            <v>24.645833333333332</v>
          </cell>
          <cell r="C7">
            <v>32.299999999999997</v>
          </cell>
          <cell r="D7">
            <v>19</v>
          </cell>
          <cell r="E7">
            <v>55.125</v>
          </cell>
          <cell r="F7">
            <v>69</v>
          </cell>
          <cell r="G7">
            <v>39</v>
          </cell>
          <cell r="H7">
            <v>18</v>
          </cell>
          <cell r="J7">
            <v>39.6</v>
          </cell>
          <cell r="K7">
            <v>0</v>
          </cell>
        </row>
        <row r="8">
          <cell r="B8">
            <v>19.004166666666666</v>
          </cell>
          <cell r="C8">
            <v>25.2</v>
          </cell>
          <cell r="D8">
            <v>16.7</v>
          </cell>
          <cell r="E8">
            <v>88.75</v>
          </cell>
          <cell r="F8">
            <v>99</v>
          </cell>
          <cell r="G8">
            <v>62</v>
          </cell>
          <cell r="H8">
            <v>15.840000000000002</v>
          </cell>
          <cell r="J8">
            <v>44.64</v>
          </cell>
          <cell r="K8">
            <v>35</v>
          </cell>
        </row>
        <row r="9">
          <cell r="B9">
            <v>18.987500000000001</v>
          </cell>
          <cell r="C9">
            <v>24.7</v>
          </cell>
          <cell r="D9">
            <v>15.1</v>
          </cell>
          <cell r="E9">
            <v>83.458333333333329</v>
          </cell>
          <cell r="F9">
            <v>98</v>
          </cell>
          <cell r="G9">
            <v>58</v>
          </cell>
          <cell r="H9">
            <v>11.16</v>
          </cell>
          <cell r="J9">
            <v>18.36</v>
          </cell>
          <cell r="K9">
            <v>0.2</v>
          </cell>
        </row>
        <row r="10">
          <cell r="B10">
            <v>18.491666666666664</v>
          </cell>
          <cell r="C10">
            <v>25.6</v>
          </cell>
          <cell r="D10">
            <v>12.6</v>
          </cell>
          <cell r="E10">
            <v>81.041666666666671</v>
          </cell>
          <cell r="F10">
            <v>99</v>
          </cell>
          <cell r="G10">
            <v>49</v>
          </cell>
          <cell r="H10">
            <v>12.96</v>
          </cell>
          <cell r="J10">
            <v>26.28</v>
          </cell>
          <cell r="K10">
            <v>0.2</v>
          </cell>
        </row>
        <row r="11">
          <cell r="B11">
            <v>19.308333333333334</v>
          </cell>
          <cell r="C11">
            <v>26.7</v>
          </cell>
          <cell r="D11">
            <v>13.1</v>
          </cell>
          <cell r="E11">
            <v>69.125</v>
          </cell>
          <cell r="F11">
            <v>93</v>
          </cell>
          <cell r="G11">
            <v>42</v>
          </cell>
          <cell r="H11">
            <v>17.64</v>
          </cell>
          <cell r="J11">
            <v>31.319999999999997</v>
          </cell>
          <cell r="K11">
            <v>0</v>
          </cell>
        </row>
        <row r="12">
          <cell r="B12">
            <v>15.929166666666667</v>
          </cell>
          <cell r="C12">
            <v>21</v>
          </cell>
          <cell r="D12">
            <v>11.7</v>
          </cell>
          <cell r="E12">
            <v>78.75</v>
          </cell>
          <cell r="F12">
            <v>95</v>
          </cell>
          <cell r="G12">
            <v>53</v>
          </cell>
          <cell r="H12">
            <v>27</v>
          </cell>
          <cell r="J12">
            <v>46.800000000000004</v>
          </cell>
          <cell r="K12">
            <v>0</v>
          </cell>
        </row>
        <row r="13">
          <cell r="B13">
            <v>8.8625000000000007</v>
          </cell>
          <cell r="C13">
            <v>16.2</v>
          </cell>
          <cell r="D13">
            <v>3.8</v>
          </cell>
          <cell r="E13">
            <v>77.458333333333329</v>
          </cell>
          <cell r="F13">
            <v>98</v>
          </cell>
          <cell r="G13">
            <v>46</v>
          </cell>
          <cell r="H13">
            <v>17.64</v>
          </cell>
          <cell r="J13">
            <v>38.519999999999996</v>
          </cell>
          <cell r="K13">
            <v>0</v>
          </cell>
        </row>
        <row r="14">
          <cell r="B14">
            <v>10.5875</v>
          </cell>
          <cell r="C14">
            <v>21.9</v>
          </cell>
          <cell r="D14">
            <v>2.4</v>
          </cell>
          <cell r="E14">
            <v>66.166666666666671</v>
          </cell>
          <cell r="F14">
            <v>99</v>
          </cell>
          <cell r="G14">
            <v>23</v>
          </cell>
          <cell r="H14">
            <v>9</v>
          </cell>
          <cell r="J14">
            <v>21.96</v>
          </cell>
          <cell r="K14">
            <v>0.2</v>
          </cell>
        </row>
        <row r="15">
          <cell r="B15">
            <v>14.02083333333333</v>
          </cell>
          <cell r="C15">
            <v>24.1</v>
          </cell>
          <cell r="D15">
            <v>5.2</v>
          </cell>
          <cell r="E15">
            <v>52.791666666666664</v>
          </cell>
          <cell r="F15">
            <v>83</v>
          </cell>
          <cell r="G15">
            <v>25</v>
          </cell>
          <cell r="H15">
            <v>11.520000000000001</v>
          </cell>
          <cell r="J15">
            <v>29.880000000000003</v>
          </cell>
          <cell r="K15">
            <v>0</v>
          </cell>
        </row>
        <row r="16">
          <cell r="B16">
            <v>15.983333333333334</v>
          </cell>
          <cell r="C16">
            <v>25.7</v>
          </cell>
          <cell r="D16">
            <v>7.1</v>
          </cell>
          <cell r="E16">
            <v>52.083333333333336</v>
          </cell>
          <cell r="F16">
            <v>84</v>
          </cell>
          <cell r="G16">
            <v>26</v>
          </cell>
          <cell r="H16">
            <v>13.68</v>
          </cell>
          <cell r="J16">
            <v>27.720000000000002</v>
          </cell>
          <cell r="K16">
            <v>0</v>
          </cell>
        </row>
        <row r="17">
          <cell r="B17">
            <v>17.845833333333335</v>
          </cell>
          <cell r="C17">
            <v>28</v>
          </cell>
          <cell r="D17">
            <v>9.1999999999999993</v>
          </cell>
          <cell r="E17">
            <v>49.125</v>
          </cell>
          <cell r="F17">
            <v>76</v>
          </cell>
          <cell r="G17">
            <v>23</v>
          </cell>
          <cell r="H17">
            <v>13.68</v>
          </cell>
          <cell r="J17">
            <v>27.36</v>
          </cell>
          <cell r="K17">
            <v>0</v>
          </cell>
        </row>
        <row r="18">
          <cell r="B18">
            <v>17.8</v>
          </cell>
          <cell r="C18">
            <v>28.7</v>
          </cell>
          <cell r="D18">
            <v>8.1</v>
          </cell>
          <cell r="E18">
            <v>51.5</v>
          </cell>
          <cell r="F18">
            <v>87</v>
          </cell>
          <cell r="G18">
            <v>21</v>
          </cell>
          <cell r="H18">
            <v>8.2799999999999994</v>
          </cell>
          <cell r="J18">
            <v>27.36</v>
          </cell>
          <cell r="K18">
            <v>0</v>
          </cell>
        </row>
        <row r="19">
          <cell r="B19">
            <v>17.429166666666667</v>
          </cell>
          <cell r="C19">
            <v>27.5</v>
          </cell>
          <cell r="D19">
            <v>9.1</v>
          </cell>
          <cell r="E19">
            <v>58.666666666666664</v>
          </cell>
          <cell r="F19">
            <v>92</v>
          </cell>
          <cell r="G19">
            <v>31</v>
          </cell>
          <cell r="H19">
            <v>15.120000000000001</v>
          </cell>
          <cell r="J19">
            <v>29.52</v>
          </cell>
          <cell r="K19">
            <v>0</v>
          </cell>
        </row>
        <row r="20">
          <cell r="B20">
            <v>20.770833333333332</v>
          </cell>
          <cell r="C20">
            <v>29.6</v>
          </cell>
          <cell r="D20">
            <v>11.7</v>
          </cell>
          <cell r="E20">
            <v>50.75</v>
          </cell>
          <cell r="F20">
            <v>79</v>
          </cell>
          <cell r="G20">
            <v>26</v>
          </cell>
          <cell r="H20">
            <v>15.48</v>
          </cell>
          <cell r="J20">
            <v>32.4</v>
          </cell>
          <cell r="K20">
            <v>0</v>
          </cell>
        </row>
        <row r="21">
          <cell r="B21">
            <v>22.870833333333337</v>
          </cell>
          <cell r="C21">
            <v>32.4</v>
          </cell>
          <cell r="D21">
            <v>15.2</v>
          </cell>
          <cell r="E21">
            <v>51.916666666666664</v>
          </cell>
          <cell r="F21">
            <v>78</v>
          </cell>
          <cell r="G21">
            <v>29</v>
          </cell>
          <cell r="H21">
            <v>14.76</v>
          </cell>
          <cell r="J21">
            <v>31.319999999999997</v>
          </cell>
          <cell r="K21">
            <v>0</v>
          </cell>
        </row>
        <row r="22">
          <cell r="B22">
            <v>24.891666666666666</v>
          </cell>
          <cell r="C22">
            <v>33.1</v>
          </cell>
          <cell r="D22">
            <v>18.7</v>
          </cell>
          <cell r="E22">
            <v>47.333333333333336</v>
          </cell>
          <cell r="F22">
            <v>64</v>
          </cell>
          <cell r="G22">
            <v>27</v>
          </cell>
          <cell r="H22">
            <v>27.720000000000002</v>
          </cell>
          <cell r="J22">
            <v>52.56</v>
          </cell>
          <cell r="K22">
            <v>0</v>
          </cell>
        </row>
        <row r="23">
          <cell r="B23">
            <v>25.116666666666674</v>
          </cell>
          <cell r="C23">
            <v>34.299999999999997</v>
          </cell>
          <cell r="D23">
            <v>17.2</v>
          </cell>
          <cell r="E23">
            <v>42.166666666666664</v>
          </cell>
          <cell r="F23">
            <v>83</v>
          </cell>
          <cell r="G23">
            <v>22</v>
          </cell>
          <cell r="H23">
            <v>28.08</v>
          </cell>
          <cell r="J23">
            <v>61.2</v>
          </cell>
          <cell r="K23">
            <v>0</v>
          </cell>
        </row>
        <row r="24">
          <cell r="B24">
            <v>17.916666666666668</v>
          </cell>
          <cell r="C24">
            <v>26.9</v>
          </cell>
          <cell r="D24">
            <v>12.5</v>
          </cell>
          <cell r="E24">
            <v>74.416666666666671</v>
          </cell>
          <cell r="F24">
            <v>98</v>
          </cell>
          <cell r="G24">
            <v>34</v>
          </cell>
          <cell r="H24">
            <v>20.88</v>
          </cell>
          <cell r="J24">
            <v>41.76</v>
          </cell>
          <cell r="K24">
            <v>4.2</v>
          </cell>
        </row>
        <row r="25">
          <cell r="B25">
            <v>22.625</v>
          </cell>
          <cell r="C25">
            <v>32.4</v>
          </cell>
          <cell r="D25">
            <v>15.3</v>
          </cell>
          <cell r="E25">
            <v>72</v>
          </cell>
          <cell r="F25">
            <v>97</v>
          </cell>
          <cell r="G25">
            <v>42</v>
          </cell>
          <cell r="H25">
            <v>18</v>
          </cell>
          <cell r="J25">
            <v>39.24</v>
          </cell>
          <cell r="K25">
            <v>1.2000000000000002</v>
          </cell>
        </row>
        <row r="26">
          <cell r="B26">
            <v>27.125</v>
          </cell>
          <cell r="C26">
            <v>35.700000000000003</v>
          </cell>
          <cell r="D26">
            <v>19.600000000000001</v>
          </cell>
          <cell r="E26">
            <v>50.208333333333336</v>
          </cell>
          <cell r="F26">
            <v>79</v>
          </cell>
          <cell r="G26">
            <v>21</v>
          </cell>
          <cell r="H26">
            <v>25.92</v>
          </cell>
          <cell r="J26">
            <v>65.160000000000011</v>
          </cell>
          <cell r="K26">
            <v>0</v>
          </cell>
        </row>
        <row r="27">
          <cell r="B27">
            <v>25.841666666666669</v>
          </cell>
          <cell r="C27">
            <v>35.6</v>
          </cell>
          <cell r="D27">
            <v>16.7</v>
          </cell>
          <cell r="E27">
            <v>48.25</v>
          </cell>
          <cell r="F27">
            <v>95</v>
          </cell>
          <cell r="G27">
            <v>26</v>
          </cell>
          <cell r="H27">
            <v>25.2</v>
          </cell>
          <cell r="J27">
            <v>58.32</v>
          </cell>
          <cell r="K27">
            <v>0</v>
          </cell>
        </row>
        <row r="28">
          <cell r="B28">
            <v>12.391666666666667</v>
          </cell>
          <cell r="C28">
            <v>16.8</v>
          </cell>
          <cell r="D28">
            <v>9.9</v>
          </cell>
          <cell r="E28">
            <v>86.958333333333329</v>
          </cell>
          <cell r="F28">
            <v>96</v>
          </cell>
          <cell r="G28">
            <v>68</v>
          </cell>
          <cell r="H28">
            <v>24.840000000000003</v>
          </cell>
          <cell r="J28">
            <v>42.480000000000004</v>
          </cell>
          <cell r="K28">
            <v>0</v>
          </cell>
        </row>
        <row r="29">
          <cell r="B29">
            <v>10.383333333333331</v>
          </cell>
          <cell r="C29">
            <v>16</v>
          </cell>
          <cell r="D29">
            <v>8.1999999999999993</v>
          </cell>
          <cell r="E29">
            <v>83.5</v>
          </cell>
          <cell r="F29">
            <v>96</v>
          </cell>
          <cell r="G29">
            <v>59</v>
          </cell>
          <cell r="H29">
            <v>19.440000000000001</v>
          </cell>
          <cell r="J29">
            <v>42.12</v>
          </cell>
          <cell r="K29">
            <v>1.4000000000000001</v>
          </cell>
        </row>
        <row r="30">
          <cell r="B30">
            <v>12.708333333333336</v>
          </cell>
          <cell r="C30">
            <v>22.1</v>
          </cell>
          <cell r="D30">
            <v>5.5</v>
          </cell>
          <cell r="E30">
            <v>76.333333333333329</v>
          </cell>
          <cell r="F30">
            <v>98</v>
          </cell>
          <cell r="G30">
            <v>42</v>
          </cell>
          <cell r="H30">
            <v>18</v>
          </cell>
          <cell r="J30">
            <v>33.840000000000003</v>
          </cell>
          <cell r="K30">
            <v>0</v>
          </cell>
        </row>
        <row r="31">
          <cell r="B31">
            <v>15.204166666666666</v>
          </cell>
          <cell r="C31">
            <v>26.9</v>
          </cell>
          <cell r="D31">
            <v>6.6</v>
          </cell>
          <cell r="E31">
            <v>71.291666666666671</v>
          </cell>
          <cell r="F31">
            <v>99</v>
          </cell>
          <cell r="G31">
            <v>19</v>
          </cell>
          <cell r="H31">
            <v>9.3600000000000012</v>
          </cell>
          <cell r="J31">
            <v>18</v>
          </cell>
          <cell r="K31">
            <v>0.2</v>
          </cell>
        </row>
        <row r="32">
          <cell r="B32">
            <v>17.241666666666664</v>
          </cell>
          <cell r="C32">
            <v>25.4</v>
          </cell>
          <cell r="D32">
            <v>10.5</v>
          </cell>
          <cell r="E32">
            <v>70.833333333333329</v>
          </cell>
          <cell r="F32">
            <v>93</v>
          </cell>
          <cell r="G32">
            <v>41</v>
          </cell>
          <cell r="H32">
            <v>12.6</v>
          </cell>
          <cell r="J32">
            <v>24.840000000000003</v>
          </cell>
          <cell r="K32">
            <v>0</v>
          </cell>
        </row>
        <row r="33">
          <cell r="B33">
            <v>21.787499999999998</v>
          </cell>
          <cell r="C33">
            <v>31.6</v>
          </cell>
          <cell r="D33">
            <v>13.1</v>
          </cell>
          <cell r="E33">
            <v>64.833333333333329</v>
          </cell>
          <cell r="F33">
            <v>98</v>
          </cell>
          <cell r="G33">
            <v>31</v>
          </cell>
          <cell r="H33">
            <v>17.28</v>
          </cell>
          <cell r="J33">
            <v>41.76</v>
          </cell>
          <cell r="K33">
            <v>0</v>
          </cell>
        </row>
        <row r="34">
          <cell r="B34">
            <v>24.241666666666671</v>
          </cell>
          <cell r="C34">
            <v>32</v>
          </cell>
          <cell r="D34">
            <v>18</v>
          </cell>
          <cell r="E34">
            <v>54.125</v>
          </cell>
          <cell r="F34">
            <v>76</v>
          </cell>
          <cell r="G34">
            <v>29</v>
          </cell>
          <cell r="H34">
            <v>23.040000000000003</v>
          </cell>
          <cell r="J34">
            <v>44.28</v>
          </cell>
          <cell r="K34">
            <v>0</v>
          </cell>
        </row>
        <row r="35">
          <cell r="B35">
            <v>25.395833333333332</v>
          </cell>
          <cell r="C35">
            <v>33.700000000000003</v>
          </cell>
          <cell r="D35">
            <v>18.3</v>
          </cell>
          <cell r="E35">
            <v>45.25</v>
          </cell>
          <cell r="F35">
            <v>67</v>
          </cell>
          <cell r="G35">
            <v>25</v>
          </cell>
          <cell r="H35">
            <v>25.92</v>
          </cell>
          <cell r="J35">
            <v>48.24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23.641666666666666</v>
          </cell>
          <cell r="C5">
            <v>33.9</v>
          </cell>
          <cell r="D5">
            <v>12.8</v>
          </cell>
          <cell r="E5">
            <v>35.875</v>
          </cell>
          <cell r="F5">
            <v>61</v>
          </cell>
          <cell r="G5">
            <v>23</v>
          </cell>
          <cell r="H5">
            <v>25.92</v>
          </cell>
          <cell r="J5">
            <v>42.12</v>
          </cell>
          <cell r="K5">
            <v>0</v>
          </cell>
        </row>
        <row r="6">
          <cell r="B6">
            <v>23.033333333333331</v>
          </cell>
          <cell r="C6">
            <v>32.700000000000003</v>
          </cell>
          <cell r="D6">
            <v>13.4</v>
          </cell>
          <cell r="E6">
            <v>54</v>
          </cell>
          <cell r="F6">
            <v>84</v>
          </cell>
          <cell r="G6">
            <v>30</v>
          </cell>
          <cell r="H6">
            <v>17.28</v>
          </cell>
          <cell r="J6">
            <v>31.680000000000003</v>
          </cell>
          <cell r="K6">
            <v>0</v>
          </cell>
        </row>
        <row r="7">
          <cell r="B7">
            <v>23.295833333333334</v>
          </cell>
          <cell r="C7">
            <v>30.9</v>
          </cell>
          <cell r="D7">
            <v>16.899999999999999</v>
          </cell>
          <cell r="E7">
            <v>57.833333333333336</v>
          </cell>
          <cell r="F7">
            <v>83</v>
          </cell>
          <cell r="G7">
            <v>32</v>
          </cell>
          <cell r="H7">
            <v>17.64</v>
          </cell>
          <cell r="J7">
            <v>30.96</v>
          </cell>
          <cell r="K7">
            <v>0</v>
          </cell>
        </row>
        <row r="8">
          <cell r="B8">
            <v>20.234782608695649</v>
          </cell>
          <cell r="C8">
            <v>24.3</v>
          </cell>
          <cell r="D8">
            <v>17.3</v>
          </cell>
          <cell r="E8">
            <v>77.434782608695656</v>
          </cell>
          <cell r="F8">
            <v>92</v>
          </cell>
          <cell r="G8">
            <v>43</v>
          </cell>
          <cell r="H8">
            <v>19.079999999999998</v>
          </cell>
          <cell r="J8">
            <v>40.680000000000007</v>
          </cell>
          <cell r="K8">
            <v>2.6</v>
          </cell>
        </row>
        <row r="9">
          <cell r="B9">
            <v>18.812499999999996</v>
          </cell>
          <cell r="C9">
            <v>25.5</v>
          </cell>
          <cell r="D9">
            <v>15.5</v>
          </cell>
          <cell r="E9">
            <v>78.75</v>
          </cell>
          <cell r="F9">
            <v>94</v>
          </cell>
          <cell r="G9">
            <v>47</v>
          </cell>
          <cell r="H9">
            <v>13.32</v>
          </cell>
          <cell r="J9">
            <v>24.840000000000003</v>
          </cell>
          <cell r="K9">
            <v>0.8</v>
          </cell>
        </row>
        <row r="10">
          <cell r="B10">
            <v>19.633333333333336</v>
          </cell>
          <cell r="C10">
            <v>28.5</v>
          </cell>
          <cell r="D10">
            <v>13</v>
          </cell>
          <cell r="E10">
            <v>69.333333333333329</v>
          </cell>
          <cell r="F10">
            <v>94</v>
          </cell>
          <cell r="G10">
            <v>34</v>
          </cell>
          <cell r="H10">
            <v>15.120000000000001</v>
          </cell>
          <cell r="J10">
            <v>32.04</v>
          </cell>
          <cell r="K10">
            <v>0.2</v>
          </cell>
        </row>
        <row r="11">
          <cell r="B11">
            <v>21.312499999999996</v>
          </cell>
          <cell r="C11">
            <v>30.4</v>
          </cell>
          <cell r="D11">
            <v>14.4</v>
          </cell>
          <cell r="E11">
            <v>56.083333333333336</v>
          </cell>
          <cell r="F11">
            <v>79</v>
          </cell>
          <cell r="G11">
            <v>23</v>
          </cell>
          <cell r="H11">
            <v>15.120000000000001</v>
          </cell>
          <cell r="J11">
            <v>30.240000000000002</v>
          </cell>
          <cell r="K11">
            <v>0</v>
          </cell>
        </row>
        <row r="12">
          <cell r="B12">
            <v>19.324999999999999</v>
          </cell>
          <cell r="C12">
            <v>26.5</v>
          </cell>
          <cell r="D12">
            <v>14.8</v>
          </cell>
          <cell r="E12">
            <v>69.458333333333329</v>
          </cell>
          <cell r="F12">
            <v>89</v>
          </cell>
          <cell r="G12">
            <v>44</v>
          </cell>
          <cell r="H12">
            <v>21.6</v>
          </cell>
          <cell r="J12">
            <v>43.2</v>
          </cell>
          <cell r="K12">
            <v>0.2</v>
          </cell>
        </row>
        <row r="13">
          <cell r="B13">
            <v>14.508333333333335</v>
          </cell>
          <cell r="C13">
            <v>22</v>
          </cell>
          <cell r="D13">
            <v>7.4</v>
          </cell>
          <cell r="E13">
            <v>58.541666666666664</v>
          </cell>
          <cell r="F13">
            <v>87</v>
          </cell>
          <cell r="G13">
            <v>26</v>
          </cell>
          <cell r="H13">
            <v>20.88</v>
          </cell>
          <cell r="J13">
            <v>33.119999999999997</v>
          </cell>
          <cell r="K13">
            <v>0</v>
          </cell>
        </row>
        <row r="14">
          <cell r="B14">
            <v>12.933333333333332</v>
          </cell>
          <cell r="C14">
            <v>24.3</v>
          </cell>
          <cell r="D14">
            <v>4.8</v>
          </cell>
          <cell r="E14">
            <v>55.333333333333336</v>
          </cell>
          <cell r="F14">
            <v>86</v>
          </cell>
          <cell r="G14">
            <v>20</v>
          </cell>
          <cell r="H14">
            <v>17.28</v>
          </cell>
          <cell r="J14">
            <v>28.44</v>
          </cell>
          <cell r="K14">
            <v>0</v>
          </cell>
        </row>
        <row r="15">
          <cell r="B15">
            <v>13.749999999999998</v>
          </cell>
          <cell r="C15">
            <v>24.1</v>
          </cell>
          <cell r="D15">
            <v>4</v>
          </cell>
          <cell r="E15">
            <v>48.166666666666664</v>
          </cell>
          <cell r="F15">
            <v>78</v>
          </cell>
          <cell r="G15">
            <v>18</v>
          </cell>
          <cell r="H15">
            <v>15.840000000000002</v>
          </cell>
          <cell r="J15">
            <v>37.080000000000005</v>
          </cell>
          <cell r="K15">
            <v>0</v>
          </cell>
        </row>
        <row r="16">
          <cell r="B16">
            <v>15.841666666666667</v>
          </cell>
          <cell r="C16">
            <v>26.8</v>
          </cell>
          <cell r="D16">
            <v>5.5</v>
          </cell>
          <cell r="E16">
            <v>46.666666666666664</v>
          </cell>
          <cell r="F16">
            <v>81</v>
          </cell>
          <cell r="G16">
            <v>19</v>
          </cell>
          <cell r="H16">
            <v>16.2</v>
          </cell>
          <cell r="J16">
            <v>34.200000000000003</v>
          </cell>
          <cell r="K16">
            <v>0</v>
          </cell>
        </row>
        <row r="17">
          <cell r="B17">
            <v>17.966666666666665</v>
          </cell>
          <cell r="C17">
            <v>30.4</v>
          </cell>
          <cell r="D17">
            <v>7</v>
          </cell>
          <cell r="E17">
            <v>43.75</v>
          </cell>
          <cell r="F17">
            <v>75</v>
          </cell>
          <cell r="G17">
            <v>15</v>
          </cell>
          <cell r="H17">
            <v>14.04</v>
          </cell>
          <cell r="J17">
            <v>27.720000000000002</v>
          </cell>
          <cell r="K17">
            <v>0</v>
          </cell>
        </row>
        <row r="18">
          <cell r="B18">
            <v>18.141666666666673</v>
          </cell>
          <cell r="C18">
            <v>30.3</v>
          </cell>
          <cell r="D18">
            <v>8</v>
          </cell>
          <cell r="E18">
            <v>44.625</v>
          </cell>
          <cell r="F18">
            <v>74</v>
          </cell>
          <cell r="G18">
            <v>17</v>
          </cell>
          <cell r="H18">
            <v>15.48</v>
          </cell>
          <cell r="J18">
            <v>28.44</v>
          </cell>
          <cell r="K18">
            <v>0</v>
          </cell>
        </row>
        <row r="19">
          <cell r="B19">
            <v>18.862500000000001</v>
          </cell>
          <cell r="C19">
            <v>30.5</v>
          </cell>
          <cell r="D19">
            <v>8.6</v>
          </cell>
          <cell r="E19">
            <v>44.541666666666664</v>
          </cell>
          <cell r="F19">
            <v>74</v>
          </cell>
          <cell r="G19">
            <v>18</v>
          </cell>
          <cell r="H19">
            <v>15.48</v>
          </cell>
          <cell r="J19">
            <v>28.8</v>
          </cell>
          <cell r="K19">
            <v>0</v>
          </cell>
        </row>
        <row r="20">
          <cell r="B20">
            <v>22.641666666666669</v>
          </cell>
          <cell r="C20">
            <v>33.799999999999997</v>
          </cell>
          <cell r="D20">
            <v>12.3</v>
          </cell>
          <cell r="E20">
            <v>42.166666666666664</v>
          </cell>
          <cell r="F20">
            <v>71</v>
          </cell>
          <cell r="G20">
            <v>16</v>
          </cell>
          <cell r="H20">
            <v>15.120000000000001</v>
          </cell>
          <cell r="J20">
            <v>29.16</v>
          </cell>
          <cell r="K20">
            <v>0</v>
          </cell>
        </row>
        <row r="21">
          <cell r="B21">
            <v>25.050000000000008</v>
          </cell>
          <cell r="C21">
            <v>34.799999999999997</v>
          </cell>
          <cell r="D21">
            <v>16.100000000000001</v>
          </cell>
          <cell r="E21">
            <v>44.875</v>
          </cell>
          <cell r="F21">
            <v>74</v>
          </cell>
          <cell r="G21">
            <v>18</v>
          </cell>
          <cell r="H21">
            <v>17.64</v>
          </cell>
          <cell r="J21">
            <v>32.76</v>
          </cell>
          <cell r="K21">
            <v>0</v>
          </cell>
        </row>
        <row r="22">
          <cell r="B22">
            <v>25.987500000000001</v>
          </cell>
          <cell r="C22">
            <v>35.6</v>
          </cell>
          <cell r="D22">
            <v>15.7</v>
          </cell>
          <cell r="E22">
            <v>39.791666666666664</v>
          </cell>
          <cell r="F22">
            <v>72</v>
          </cell>
          <cell r="G22">
            <v>20</v>
          </cell>
          <cell r="H22">
            <v>20.88</v>
          </cell>
          <cell r="J22">
            <v>40.32</v>
          </cell>
          <cell r="K22">
            <v>0</v>
          </cell>
        </row>
        <row r="23">
          <cell r="B23">
            <v>26.970833333333331</v>
          </cell>
          <cell r="C23">
            <v>35.5</v>
          </cell>
          <cell r="D23">
            <v>16</v>
          </cell>
          <cell r="E23">
            <v>35.083333333333336</v>
          </cell>
          <cell r="F23">
            <v>70</v>
          </cell>
          <cell r="G23">
            <v>18</v>
          </cell>
          <cell r="H23">
            <v>29.52</v>
          </cell>
          <cell r="J23">
            <v>52.92</v>
          </cell>
          <cell r="K23">
            <v>0</v>
          </cell>
        </row>
        <row r="24">
          <cell r="B24">
            <v>24.791666666666668</v>
          </cell>
          <cell r="C24">
            <v>31</v>
          </cell>
          <cell r="D24">
            <v>20.2</v>
          </cell>
          <cell r="E24">
            <v>47.583333333333336</v>
          </cell>
          <cell r="F24">
            <v>81</v>
          </cell>
          <cell r="G24">
            <v>28</v>
          </cell>
          <cell r="H24">
            <v>22.32</v>
          </cell>
          <cell r="J24">
            <v>38.159999999999997</v>
          </cell>
          <cell r="K24">
            <v>0</v>
          </cell>
        </row>
        <row r="25">
          <cell r="B25">
            <v>26.229166666666668</v>
          </cell>
          <cell r="C25">
            <v>35.4</v>
          </cell>
          <cell r="D25">
            <v>18.2</v>
          </cell>
          <cell r="E25">
            <v>58.5</v>
          </cell>
          <cell r="F25">
            <v>90</v>
          </cell>
          <cell r="G25">
            <v>26</v>
          </cell>
          <cell r="H25">
            <v>20.88</v>
          </cell>
          <cell r="J25">
            <v>41.76</v>
          </cell>
          <cell r="K25">
            <v>0</v>
          </cell>
        </row>
        <row r="26">
          <cell r="B26">
            <v>25.495833333333326</v>
          </cell>
          <cell r="C26">
            <v>35.4</v>
          </cell>
          <cell r="D26">
            <v>16.2</v>
          </cell>
          <cell r="E26">
            <v>50.833333333333336</v>
          </cell>
          <cell r="F26">
            <v>86</v>
          </cell>
          <cell r="G26">
            <v>20</v>
          </cell>
          <cell r="H26">
            <v>21.6</v>
          </cell>
          <cell r="J26">
            <v>44.28</v>
          </cell>
          <cell r="K26">
            <v>0</v>
          </cell>
        </row>
        <row r="27">
          <cell r="B27">
            <v>24.387500000000003</v>
          </cell>
          <cell r="C27">
            <v>35.4</v>
          </cell>
          <cell r="D27">
            <v>13.4</v>
          </cell>
          <cell r="E27">
            <v>44.833333333333336</v>
          </cell>
          <cell r="F27">
            <v>83</v>
          </cell>
          <cell r="G27">
            <v>18</v>
          </cell>
          <cell r="H27">
            <v>22.68</v>
          </cell>
          <cell r="J27">
            <v>41.76</v>
          </cell>
          <cell r="K27">
            <v>0</v>
          </cell>
        </row>
        <row r="28">
          <cell r="B28">
            <v>19.862500000000001</v>
          </cell>
          <cell r="C28">
            <v>27.4</v>
          </cell>
          <cell r="D28">
            <v>17.100000000000001</v>
          </cell>
          <cell r="E28">
            <v>73</v>
          </cell>
          <cell r="F28">
            <v>92</v>
          </cell>
          <cell r="G28">
            <v>30</v>
          </cell>
          <cell r="H28">
            <v>18.720000000000002</v>
          </cell>
          <cell r="J28">
            <v>36.36</v>
          </cell>
          <cell r="K28">
            <v>0</v>
          </cell>
        </row>
        <row r="29">
          <cell r="B29">
            <v>18.445833333333333</v>
          </cell>
          <cell r="C29">
            <v>29</v>
          </cell>
          <cell r="D29">
            <v>11.2</v>
          </cell>
          <cell r="E29">
            <v>67.291666666666671</v>
          </cell>
          <cell r="F29">
            <v>87</v>
          </cell>
          <cell r="G29">
            <v>39</v>
          </cell>
          <cell r="H29">
            <v>24.840000000000003</v>
          </cell>
          <cell r="J29">
            <v>39.6</v>
          </cell>
          <cell r="K29">
            <v>0</v>
          </cell>
        </row>
        <row r="30">
          <cell r="B30">
            <v>19.054166666666667</v>
          </cell>
          <cell r="C30">
            <v>26.1</v>
          </cell>
          <cell r="D30">
            <v>12.3</v>
          </cell>
          <cell r="E30">
            <v>59.541666666666664</v>
          </cell>
          <cell r="F30">
            <v>77</v>
          </cell>
          <cell r="G30">
            <v>38</v>
          </cell>
          <cell r="H30">
            <v>23.400000000000002</v>
          </cell>
          <cell r="J30">
            <v>43.56</v>
          </cell>
          <cell r="K30">
            <v>0</v>
          </cell>
        </row>
        <row r="31">
          <cell r="B31">
            <v>20.591666666666665</v>
          </cell>
          <cell r="C31">
            <v>31.8</v>
          </cell>
          <cell r="D31">
            <v>11.9</v>
          </cell>
          <cell r="E31">
            <v>55.875</v>
          </cell>
          <cell r="F31">
            <v>81</v>
          </cell>
          <cell r="G31">
            <v>25</v>
          </cell>
          <cell r="H31">
            <v>19.440000000000001</v>
          </cell>
          <cell r="J31">
            <v>31.680000000000003</v>
          </cell>
          <cell r="K31">
            <v>0</v>
          </cell>
        </row>
        <row r="32">
          <cell r="B32">
            <v>21.937499999999996</v>
          </cell>
          <cell r="C32">
            <v>30</v>
          </cell>
          <cell r="D32">
            <v>16.3</v>
          </cell>
          <cell r="E32">
            <v>54.791666666666664</v>
          </cell>
          <cell r="F32">
            <v>73</v>
          </cell>
          <cell r="G32">
            <v>32</v>
          </cell>
          <cell r="H32">
            <v>19.079999999999998</v>
          </cell>
          <cell r="J32">
            <v>36</v>
          </cell>
          <cell r="K32">
            <v>0</v>
          </cell>
        </row>
        <row r="33">
          <cell r="B33">
            <v>24.783333333333335</v>
          </cell>
          <cell r="C33">
            <v>34.200000000000003</v>
          </cell>
          <cell r="D33">
            <v>17.3</v>
          </cell>
          <cell r="E33">
            <v>48.25</v>
          </cell>
          <cell r="F33">
            <v>73</v>
          </cell>
          <cell r="G33">
            <v>22</v>
          </cell>
          <cell r="H33">
            <v>17.64</v>
          </cell>
          <cell r="J33">
            <v>33.480000000000004</v>
          </cell>
          <cell r="K33">
            <v>0</v>
          </cell>
        </row>
        <row r="34">
          <cell r="B34">
            <v>25.108333333333334</v>
          </cell>
          <cell r="C34">
            <v>34.5</v>
          </cell>
          <cell r="D34">
            <v>14.1</v>
          </cell>
          <cell r="E34">
            <v>47.291666666666664</v>
          </cell>
          <cell r="F34">
            <v>87</v>
          </cell>
          <cell r="G34">
            <v>21</v>
          </cell>
          <cell r="H34">
            <v>17.64</v>
          </cell>
          <cell r="J34">
            <v>37.800000000000004</v>
          </cell>
          <cell r="K34">
            <v>0</v>
          </cell>
        </row>
        <row r="35">
          <cell r="B35">
            <v>27.429166666666664</v>
          </cell>
          <cell r="C35">
            <v>36.5</v>
          </cell>
          <cell r="D35">
            <v>19.399999999999999</v>
          </cell>
          <cell r="E35">
            <v>34.5</v>
          </cell>
          <cell r="F35">
            <v>53</v>
          </cell>
          <cell r="G35">
            <v>17</v>
          </cell>
          <cell r="H35">
            <v>20.88</v>
          </cell>
          <cell r="J35">
            <v>41.4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24.991666666666664</v>
          </cell>
          <cell r="C5">
            <v>33.200000000000003</v>
          </cell>
          <cell r="D5">
            <v>19</v>
          </cell>
          <cell r="E5">
            <v>28.5</v>
          </cell>
          <cell r="F5">
            <v>46</v>
          </cell>
          <cell r="G5">
            <v>20</v>
          </cell>
          <cell r="H5">
            <v>25.92</v>
          </cell>
          <cell r="J5">
            <v>47.16</v>
          </cell>
          <cell r="K5">
            <v>0</v>
          </cell>
        </row>
        <row r="6">
          <cell r="B6">
            <v>26.204166666666666</v>
          </cell>
          <cell r="C6">
            <v>32.700000000000003</v>
          </cell>
          <cell r="D6">
            <v>21</v>
          </cell>
          <cell r="E6">
            <v>41.291666666666664</v>
          </cell>
          <cell r="F6">
            <v>55</v>
          </cell>
          <cell r="G6">
            <v>28</v>
          </cell>
          <cell r="H6">
            <v>22.32</v>
          </cell>
          <cell r="J6">
            <v>42.84</v>
          </cell>
          <cell r="K6">
            <v>0</v>
          </cell>
        </row>
        <row r="7">
          <cell r="B7">
            <v>25.866666666666664</v>
          </cell>
          <cell r="C7">
            <v>31.7</v>
          </cell>
          <cell r="D7">
            <v>21.7</v>
          </cell>
          <cell r="E7">
            <v>45.625</v>
          </cell>
          <cell r="F7">
            <v>60</v>
          </cell>
          <cell r="G7">
            <v>33</v>
          </cell>
          <cell r="H7">
            <v>19.440000000000001</v>
          </cell>
          <cell r="J7">
            <v>41.76</v>
          </cell>
          <cell r="K7">
            <v>0</v>
          </cell>
        </row>
        <row r="8">
          <cell r="B8">
            <v>19.837500000000002</v>
          </cell>
          <cell r="C8">
            <v>25.2</v>
          </cell>
          <cell r="D8">
            <v>16.600000000000001</v>
          </cell>
          <cell r="E8">
            <v>81.458333333333329</v>
          </cell>
          <cell r="F8">
            <v>92</v>
          </cell>
          <cell r="G8">
            <v>53</v>
          </cell>
          <cell r="H8">
            <v>13.68</v>
          </cell>
          <cell r="J8">
            <v>32.04</v>
          </cell>
          <cell r="K8">
            <v>13.8</v>
          </cell>
        </row>
        <row r="9">
          <cell r="B9">
            <v>18.233333333333334</v>
          </cell>
          <cell r="C9">
            <v>23.1</v>
          </cell>
          <cell r="D9">
            <v>15.1</v>
          </cell>
          <cell r="E9">
            <v>79.958333333333329</v>
          </cell>
          <cell r="F9">
            <v>92</v>
          </cell>
          <cell r="G9">
            <v>58</v>
          </cell>
          <cell r="H9">
            <v>17.28</v>
          </cell>
          <cell r="J9">
            <v>29.16</v>
          </cell>
          <cell r="K9">
            <v>0.60000000000000009</v>
          </cell>
        </row>
        <row r="10">
          <cell r="B10">
            <v>20.137499999999999</v>
          </cell>
          <cell r="C10">
            <v>27.4</v>
          </cell>
          <cell r="D10">
            <v>15.6</v>
          </cell>
          <cell r="E10">
            <v>65.208333333333329</v>
          </cell>
          <cell r="F10">
            <v>87</v>
          </cell>
          <cell r="G10">
            <v>33</v>
          </cell>
          <cell r="H10">
            <v>17.28</v>
          </cell>
          <cell r="J10">
            <v>35.64</v>
          </cell>
          <cell r="K10">
            <v>0</v>
          </cell>
        </row>
        <row r="11">
          <cell r="B11">
            <v>22.116666666666671</v>
          </cell>
          <cell r="C11">
            <v>30.6</v>
          </cell>
          <cell r="D11">
            <v>17.100000000000001</v>
          </cell>
          <cell r="E11">
            <v>52.25</v>
          </cell>
          <cell r="F11">
            <v>70</v>
          </cell>
          <cell r="G11">
            <v>27</v>
          </cell>
          <cell r="H11">
            <v>20.52</v>
          </cell>
          <cell r="J11">
            <v>32.76</v>
          </cell>
          <cell r="K11">
            <v>0</v>
          </cell>
        </row>
        <row r="12">
          <cell r="B12">
            <v>19.470833333333328</v>
          </cell>
          <cell r="C12">
            <v>25.2</v>
          </cell>
          <cell r="D12">
            <v>16.100000000000001</v>
          </cell>
          <cell r="E12">
            <v>66.333333333333329</v>
          </cell>
          <cell r="F12">
            <v>90</v>
          </cell>
          <cell r="G12">
            <v>39</v>
          </cell>
          <cell r="H12">
            <v>18</v>
          </cell>
          <cell r="J12">
            <v>39.24</v>
          </cell>
          <cell r="K12">
            <v>0</v>
          </cell>
        </row>
        <row r="13">
          <cell r="B13">
            <v>12.787500000000001</v>
          </cell>
          <cell r="C13">
            <v>20.5</v>
          </cell>
          <cell r="D13">
            <v>6.5</v>
          </cell>
          <cell r="E13">
            <v>57.625</v>
          </cell>
          <cell r="F13">
            <v>87</v>
          </cell>
          <cell r="G13">
            <v>19</v>
          </cell>
          <cell r="H13">
            <v>19.8</v>
          </cell>
          <cell r="J13">
            <v>34.92</v>
          </cell>
          <cell r="K13">
            <v>0</v>
          </cell>
        </row>
        <row r="14">
          <cell r="B14">
            <v>13.566666666666665</v>
          </cell>
          <cell r="C14">
            <v>22.2</v>
          </cell>
          <cell r="D14">
            <v>6.8</v>
          </cell>
          <cell r="E14">
            <v>46.708333333333336</v>
          </cell>
          <cell r="F14">
            <v>72</v>
          </cell>
          <cell r="G14">
            <v>18</v>
          </cell>
          <cell r="H14">
            <v>16.920000000000002</v>
          </cell>
          <cell r="J14">
            <v>28.08</v>
          </cell>
          <cell r="K14">
            <v>0</v>
          </cell>
        </row>
        <row r="15">
          <cell r="B15">
            <v>15.345833333333337</v>
          </cell>
          <cell r="C15">
            <v>24.3</v>
          </cell>
          <cell r="D15">
            <v>4.8</v>
          </cell>
          <cell r="E15">
            <v>37.791666666666664</v>
          </cell>
          <cell r="F15">
            <v>74</v>
          </cell>
          <cell r="G15">
            <v>14</v>
          </cell>
          <cell r="H15">
            <v>13.68</v>
          </cell>
          <cell r="J15">
            <v>27.36</v>
          </cell>
          <cell r="K15">
            <v>0</v>
          </cell>
        </row>
        <row r="16">
          <cell r="B16">
            <v>16.916666666666664</v>
          </cell>
          <cell r="C16">
            <v>25.8</v>
          </cell>
          <cell r="D16">
            <v>9</v>
          </cell>
          <cell r="E16">
            <v>44.833333333333336</v>
          </cell>
          <cell r="F16">
            <v>72</v>
          </cell>
          <cell r="G16">
            <v>21</v>
          </cell>
          <cell r="H16">
            <v>19.079999999999998</v>
          </cell>
          <cell r="J16">
            <v>32.4</v>
          </cell>
          <cell r="K16">
            <v>0</v>
          </cell>
        </row>
        <row r="17">
          <cell r="B17">
            <v>19.637499999999999</v>
          </cell>
          <cell r="C17">
            <v>29.4</v>
          </cell>
          <cell r="D17">
            <v>11.8</v>
          </cell>
          <cell r="E17">
            <v>37.541666666666664</v>
          </cell>
          <cell r="F17">
            <v>59</v>
          </cell>
          <cell r="G17">
            <v>14</v>
          </cell>
          <cell r="H17">
            <v>17.28</v>
          </cell>
          <cell r="J17">
            <v>26.28</v>
          </cell>
          <cell r="K17">
            <v>0</v>
          </cell>
        </row>
        <row r="18">
          <cell r="B18">
            <v>20.350000000000001</v>
          </cell>
          <cell r="C18">
            <v>29.6</v>
          </cell>
          <cell r="D18">
            <v>10.8</v>
          </cell>
          <cell r="E18">
            <v>35.916666666666664</v>
          </cell>
          <cell r="F18">
            <v>64</v>
          </cell>
          <cell r="G18">
            <v>15</v>
          </cell>
          <cell r="H18">
            <v>16.2</v>
          </cell>
          <cell r="J18">
            <v>24.48</v>
          </cell>
          <cell r="K18">
            <v>0</v>
          </cell>
        </row>
        <row r="19">
          <cell r="B19">
            <v>20.87916666666667</v>
          </cell>
          <cell r="C19">
            <v>30.8</v>
          </cell>
          <cell r="D19">
            <v>10.3</v>
          </cell>
          <cell r="E19">
            <v>35.5</v>
          </cell>
          <cell r="F19">
            <v>67</v>
          </cell>
          <cell r="G19">
            <v>14</v>
          </cell>
          <cell r="H19">
            <v>19.079999999999998</v>
          </cell>
          <cell r="J19">
            <v>29.880000000000003</v>
          </cell>
          <cell r="K19">
            <v>0</v>
          </cell>
        </row>
        <row r="20">
          <cell r="B20">
            <v>24.408333333333335</v>
          </cell>
          <cell r="C20">
            <v>33.1</v>
          </cell>
          <cell r="D20">
            <v>18.2</v>
          </cell>
          <cell r="E20">
            <v>31.375</v>
          </cell>
          <cell r="F20">
            <v>48</v>
          </cell>
          <cell r="G20">
            <v>14</v>
          </cell>
          <cell r="H20">
            <v>21.240000000000002</v>
          </cell>
          <cell r="J20">
            <v>36.36</v>
          </cell>
          <cell r="K20">
            <v>0</v>
          </cell>
        </row>
        <row r="21">
          <cell r="B21">
            <v>26.295833333333334</v>
          </cell>
          <cell r="C21">
            <v>34.200000000000003</v>
          </cell>
          <cell r="D21">
            <v>21.3</v>
          </cell>
          <cell r="E21">
            <v>35.458333333333336</v>
          </cell>
          <cell r="F21">
            <v>52</v>
          </cell>
          <cell r="G21">
            <v>16</v>
          </cell>
          <cell r="H21">
            <v>20.52</v>
          </cell>
          <cell r="J21">
            <v>36.72</v>
          </cell>
          <cell r="K21">
            <v>0</v>
          </cell>
        </row>
        <row r="22">
          <cell r="B22">
            <v>27.045833333333331</v>
          </cell>
          <cell r="C22">
            <v>34.4</v>
          </cell>
          <cell r="D22">
            <v>22.1</v>
          </cell>
          <cell r="E22">
            <v>32.75</v>
          </cell>
          <cell r="F22">
            <v>43</v>
          </cell>
          <cell r="G22">
            <v>19</v>
          </cell>
          <cell r="H22">
            <v>30.240000000000002</v>
          </cell>
          <cell r="J22">
            <v>46.800000000000004</v>
          </cell>
          <cell r="K22">
            <v>0</v>
          </cell>
        </row>
        <row r="23">
          <cell r="B23">
            <v>28.095833333333335</v>
          </cell>
          <cell r="C23">
            <v>34</v>
          </cell>
          <cell r="D23">
            <v>22.7</v>
          </cell>
          <cell r="E23">
            <v>28.541666666666668</v>
          </cell>
          <cell r="F23">
            <v>41</v>
          </cell>
          <cell r="G23">
            <v>19</v>
          </cell>
          <cell r="H23">
            <v>26.64</v>
          </cell>
          <cell r="J23">
            <v>54.72</v>
          </cell>
          <cell r="K23">
            <v>0</v>
          </cell>
        </row>
        <row r="24">
          <cell r="B24">
            <v>22.666666666666668</v>
          </cell>
          <cell r="C24">
            <v>28.9</v>
          </cell>
          <cell r="D24">
            <v>16</v>
          </cell>
          <cell r="E24">
            <v>58.625</v>
          </cell>
          <cell r="F24">
            <v>89</v>
          </cell>
          <cell r="G24">
            <v>31</v>
          </cell>
          <cell r="H24">
            <v>22.32</v>
          </cell>
          <cell r="J24">
            <v>39.96</v>
          </cell>
          <cell r="K24">
            <v>4.5999999999999996</v>
          </cell>
        </row>
        <row r="25">
          <cell r="B25">
            <v>26.408333333333331</v>
          </cell>
          <cell r="C25">
            <v>34.5</v>
          </cell>
          <cell r="D25">
            <v>19.7</v>
          </cell>
          <cell r="E25">
            <v>53.208333333333336</v>
          </cell>
          <cell r="F25">
            <v>80</v>
          </cell>
          <cell r="G25">
            <v>24</v>
          </cell>
          <cell r="H25">
            <v>20.52</v>
          </cell>
          <cell r="J25">
            <v>44.28</v>
          </cell>
          <cell r="K25">
            <v>0.8</v>
          </cell>
        </row>
        <row r="26">
          <cell r="B26">
            <v>27.966666666666665</v>
          </cell>
          <cell r="C26">
            <v>35</v>
          </cell>
          <cell r="D26">
            <v>23.1</v>
          </cell>
          <cell r="E26">
            <v>36.416666666666664</v>
          </cell>
          <cell r="F26">
            <v>53</v>
          </cell>
          <cell r="G26">
            <v>19</v>
          </cell>
          <cell r="H26">
            <v>19.440000000000001</v>
          </cell>
          <cell r="J26">
            <v>42.480000000000004</v>
          </cell>
          <cell r="K26">
            <v>0</v>
          </cell>
        </row>
        <row r="27">
          <cell r="B27">
            <v>27.316666666666674</v>
          </cell>
          <cell r="C27">
            <v>34.200000000000003</v>
          </cell>
          <cell r="D27">
            <v>21.9</v>
          </cell>
          <cell r="E27">
            <v>32.625</v>
          </cell>
          <cell r="F27">
            <v>46</v>
          </cell>
          <cell r="G27">
            <v>21</v>
          </cell>
          <cell r="H27">
            <v>23.040000000000003</v>
          </cell>
          <cell r="J27">
            <v>51.12</v>
          </cell>
          <cell r="K27">
            <v>0</v>
          </cell>
        </row>
        <row r="28">
          <cell r="B28">
            <v>17.008333333333336</v>
          </cell>
          <cell r="C28">
            <v>28</v>
          </cell>
          <cell r="D28">
            <v>13.2</v>
          </cell>
          <cell r="E28">
            <v>76.208333333333329</v>
          </cell>
          <cell r="F28">
            <v>91</v>
          </cell>
          <cell r="G28">
            <v>32</v>
          </cell>
          <cell r="H28">
            <v>16.920000000000002</v>
          </cell>
          <cell r="J28">
            <v>29.52</v>
          </cell>
          <cell r="K28">
            <v>0</v>
          </cell>
        </row>
        <row r="29">
          <cell r="B29">
            <v>16.245833333333334</v>
          </cell>
          <cell r="C29">
            <v>25.9</v>
          </cell>
          <cell r="D29">
            <v>8.8000000000000007</v>
          </cell>
          <cell r="E29">
            <v>67.333333333333329</v>
          </cell>
          <cell r="F29">
            <v>91</v>
          </cell>
          <cell r="G29">
            <v>40</v>
          </cell>
          <cell r="H29">
            <v>18.720000000000002</v>
          </cell>
          <cell r="J29">
            <v>35.64</v>
          </cell>
          <cell r="K29">
            <v>0</v>
          </cell>
        </row>
        <row r="30">
          <cell r="B30">
            <v>17.100000000000001</v>
          </cell>
          <cell r="C30">
            <v>26.3</v>
          </cell>
          <cell r="D30">
            <v>11.2</v>
          </cell>
          <cell r="E30">
            <v>58.5</v>
          </cell>
          <cell r="F30">
            <v>82</v>
          </cell>
          <cell r="G30">
            <v>31</v>
          </cell>
          <cell r="H30">
            <v>18.36</v>
          </cell>
          <cell r="J30">
            <v>32.76</v>
          </cell>
          <cell r="K30">
            <v>0</v>
          </cell>
        </row>
        <row r="31">
          <cell r="B31">
            <v>20.441666666666666</v>
          </cell>
          <cell r="C31">
            <v>30.1</v>
          </cell>
          <cell r="D31">
            <v>13.8</v>
          </cell>
          <cell r="E31">
            <v>48.791666666666664</v>
          </cell>
          <cell r="F31">
            <v>75</v>
          </cell>
          <cell r="G31">
            <v>26</v>
          </cell>
          <cell r="H31">
            <v>18.720000000000002</v>
          </cell>
          <cell r="J31">
            <v>28.08</v>
          </cell>
          <cell r="K31">
            <v>0</v>
          </cell>
        </row>
        <row r="32">
          <cell r="B32">
            <v>22.120833333333334</v>
          </cell>
          <cell r="C32">
            <v>29.8</v>
          </cell>
          <cell r="D32">
            <v>17</v>
          </cell>
          <cell r="E32">
            <v>46.833333333333336</v>
          </cell>
          <cell r="F32">
            <v>66</v>
          </cell>
          <cell r="G32">
            <v>31</v>
          </cell>
          <cell r="H32">
            <v>19.8</v>
          </cell>
          <cell r="J32">
            <v>32.76</v>
          </cell>
          <cell r="K32">
            <v>0</v>
          </cell>
        </row>
        <row r="33">
          <cell r="B33">
            <v>25.452173913043481</v>
          </cell>
          <cell r="C33">
            <v>34.1</v>
          </cell>
          <cell r="D33">
            <v>20</v>
          </cell>
          <cell r="E33">
            <v>40.391304347826086</v>
          </cell>
          <cell r="F33">
            <v>61</v>
          </cell>
          <cell r="G33">
            <v>20</v>
          </cell>
          <cell r="H33">
            <v>19.079999999999998</v>
          </cell>
          <cell r="J33">
            <v>34.92</v>
          </cell>
          <cell r="K33">
            <v>0</v>
          </cell>
        </row>
        <row r="34">
          <cell r="B34">
            <v>27.495833333333334</v>
          </cell>
          <cell r="C34">
            <v>35.299999999999997</v>
          </cell>
          <cell r="D34">
            <v>22.1</v>
          </cell>
          <cell r="E34">
            <v>34.208333333333336</v>
          </cell>
          <cell r="F34">
            <v>51</v>
          </cell>
          <cell r="G34">
            <v>17</v>
          </cell>
          <cell r="H34">
            <v>25.92</v>
          </cell>
          <cell r="J34">
            <v>44.64</v>
          </cell>
          <cell r="K34">
            <v>0</v>
          </cell>
        </row>
        <row r="35">
          <cell r="B35">
            <v>27.625</v>
          </cell>
          <cell r="C35">
            <v>35.6</v>
          </cell>
          <cell r="D35">
            <v>22.2</v>
          </cell>
          <cell r="E35">
            <v>31.125</v>
          </cell>
          <cell r="F35">
            <v>43</v>
          </cell>
          <cell r="G35">
            <v>15</v>
          </cell>
          <cell r="H35">
            <v>30.6</v>
          </cell>
          <cell r="J35">
            <v>49.680000000000007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>
            <v>16.55</v>
          </cell>
          <cell r="C14">
            <v>20.8</v>
          </cell>
          <cell r="D14">
            <v>12.7</v>
          </cell>
          <cell r="E14">
            <v>36.75</v>
          </cell>
          <cell r="F14">
            <v>48</v>
          </cell>
          <cell r="G14">
            <v>25</v>
          </cell>
          <cell r="H14">
            <v>11.520000000000001</v>
          </cell>
          <cell r="J14">
            <v>21.240000000000002</v>
          </cell>
          <cell r="K14">
            <v>10</v>
          </cell>
        </row>
        <row r="15">
          <cell r="B15">
            <v>13.758333333333335</v>
          </cell>
          <cell r="C15">
            <v>23.3</v>
          </cell>
          <cell r="D15">
            <v>5</v>
          </cell>
          <cell r="E15">
            <v>53.041666666666664</v>
          </cell>
          <cell r="F15">
            <v>87</v>
          </cell>
          <cell r="G15">
            <v>21</v>
          </cell>
          <cell r="H15">
            <v>14.76</v>
          </cell>
          <cell r="J15">
            <v>28.8</v>
          </cell>
          <cell r="K15">
            <v>0</v>
          </cell>
        </row>
        <row r="16">
          <cell r="B16">
            <v>16.304166666666671</v>
          </cell>
          <cell r="C16">
            <v>25.8</v>
          </cell>
          <cell r="D16">
            <v>7.4</v>
          </cell>
          <cell r="E16">
            <v>51.208333333333336</v>
          </cell>
          <cell r="F16">
            <v>83</v>
          </cell>
          <cell r="G16">
            <v>24</v>
          </cell>
          <cell r="H16">
            <v>25.92</v>
          </cell>
          <cell r="J16">
            <v>37.080000000000005</v>
          </cell>
          <cell r="K16">
            <v>0</v>
          </cell>
        </row>
        <row r="17">
          <cell r="B17">
            <v>18.733333333333331</v>
          </cell>
          <cell r="C17">
            <v>29.5</v>
          </cell>
          <cell r="D17">
            <v>9.4</v>
          </cell>
          <cell r="E17">
            <v>44.916666666666664</v>
          </cell>
          <cell r="F17">
            <v>74</v>
          </cell>
          <cell r="G17">
            <v>17</v>
          </cell>
          <cell r="H17">
            <v>19.079999999999998</v>
          </cell>
          <cell r="J17">
            <v>28.08</v>
          </cell>
          <cell r="K17">
            <v>0</v>
          </cell>
        </row>
        <row r="18">
          <cell r="B18">
            <v>19.929166666666664</v>
          </cell>
          <cell r="C18">
            <v>29.5</v>
          </cell>
          <cell r="D18">
            <v>10.3</v>
          </cell>
          <cell r="E18">
            <v>45.083333333333336</v>
          </cell>
          <cell r="F18">
            <v>77</v>
          </cell>
          <cell r="G18">
            <v>22</v>
          </cell>
          <cell r="H18">
            <v>15.48</v>
          </cell>
          <cell r="J18">
            <v>28.08</v>
          </cell>
          <cell r="K18">
            <v>0</v>
          </cell>
        </row>
        <row r="19">
          <cell r="B19">
            <v>20.495833333333334</v>
          </cell>
          <cell r="C19">
            <v>30.8</v>
          </cell>
          <cell r="D19">
            <v>11.1</v>
          </cell>
          <cell r="E19">
            <v>53.416666666666664</v>
          </cell>
          <cell r="F19">
            <v>89</v>
          </cell>
          <cell r="G19">
            <v>21</v>
          </cell>
          <cell r="H19">
            <v>14.04</v>
          </cell>
          <cell r="J19">
            <v>33.480000000000004</v>
          </cell>
          <cell r="K19">
            <v>0</v>
          </cell>
        </row>
        <row r="20">
          <cell r="B20">
            <v>22.516666666666666</v>
          </cell>
          <cell r="C20">
            <v>32.5</v>
          </cell>
          <cell r="D20">
            <v>13.6</v>
          </cell>
          <cell r="E20">
            <v>44.708333333333336</v>
          </cell>
          <cell r="F20">
            <v>78</v>
          </cell>
          <cell r="G20">
            <v>20</v>
          </cell>
          <cell r="H20">
            <v>19.440000000000001</v>
          </cell>
          <cell r="J20">
            <v>34.92</v>
          </cell>
          <cell r="K20">
            <v>0</v>
          </cell>
        </row>
        <row r="21">
          <cell r="B21">
            <v>25.445833333333329</v>
          </cell>
          <cell r="C21">
            <v>34.6</v>
          </cell>
          <cell r="D21">
            <v>19</v>
          </cell>
          <cell r="E21">
            <v>40.291666666666664</v>
          </cell>
          <cell r="F21">
            <v>56</v>
          </cell>
          <cell r="G21">
            <v>23</v>
          </cell>
          <cell r="H21">
            <v>17.64</v>
          </cell>
          <cell r="J21">
            <v>32.04</v>
          </cell>
          <cell r="K21">
            <v>0</v>
          </cell>
        </row>
        <row r="22">
          <cell r="B22">
            <v>26.483333333333338</v>
          </cell>
          <cell r="C22">
            <v>35.1</v>
          </cell>
          <cell r="D22">
            <v>19.399999999999999</v>
          </cell>
          <cell r="E22">
            <v>42.291666666666664</v>
          </cell>
          <cell r="F22">
            <v>63</v>
          </cell>
          <cell r="G22">
            <v>22</v>
          </cell>
          <cell r="H22">
            <v>38.880000000000003</v>
          </cell>
          <cell r="J22">
            <v>54.36</v>
          </cell>
          <cell r="K22">
            <v>0</v>
          </cell>
        </row>
        <row r="23">
          <cell r="B23">
            <v>26.162499999999994</v>
          </cell>
          <cell r="C23">
            <v>35.9</v>
          </cell>
          <cell r="D23">
            <v>14.2</v>
          </cell>
          <cell r="E23">
            <v>47.375</v>
          </cell>
          <cell r="F23">
            <v>97</v>
          </cell>
          <cell r="G23">
            <v>27</v>
          </cell>
          <cell r="H23">
            <v>46.440000000000005</v>
          </cell>
          <cell r="J23">
            <v>74.88000000000001</v>
          </cell>
          <cell r="K23">
            <v>10.6</v>
          </cell>
        </row>
        <row r="24">
          <cell r="B24">
            <v>19.058333333333334</v>
          </cell>
          <cell r="C24">
            <v>26.5</v>
          </cell>
          <cell r="D24">
            <v>14.1</v>
          </cell>
          <cell r="E24">
            <v>63.25</v>
          </cell>
          <cell r="F24">
            <v>96</v>
          </cell>
          <cell r="G24">
            <v>25</v>
          </cell>
          <cell r="H24">
            <v>19.079999999999998</v>
          </cell>
          <cell r="J24">
            <v>32.04</v>
          </cell>
          <cell r="K24">
            <v>0.2</v>
          </cell>
        </row>
        <row r="25">
          <cell r="B25">
            <v>24.558333333333334</v>
          </cell>
          <cell r="C25">
            <v>35.1</v>
          </cell>
          <cell r="D25">
            <v>16.399999999999999</v>
          </cell>
          <cell r="E25">
            <v>58.916666666666664</v>
          </cell>
          <cell r="F25">
            <v>83</v>
          </cell>
          <cell r="G25">
            <v>32</v>
          </cell>
          <cell r="H25">
            <v>32.04</v>
          </cell>
          <cell r="J25">
            <v>55.800000000000004</v>
          </cell>
          <cell r="K25">
            <v>0</v>
          </cell>
        </row>
        <row r="26">
          <cell r="B26">
            <v>29.204347826086952</v>
          </cell>
          <cell r="C26">
            <v>35.6</v>
          </cell>
          <cell r="D26">
            <v>22.7</v>
          </cell>
          <cell r="E26">
            <v>44.782608695652172</v>
          </cell>
          <cell r="F26">
            <v>70</v>
          </cell>
          <cell r="G26">
            <v>21</v>
          </cell>
          <cell r="H26">
            <v>53.28</v>
          </cell>
          <cell r="J26">
            <v>79.56</v>
          </cell>
          <cell r="K26">
            <v>0</v>
          </cell>
        </row>
        <row r="27">
          <cell r="B27">
            <v>23.508333333333329</v>
          </cell>
          <cell r="C27">
            <v>30.5</v>
          </cell>
          <cell r="D27">
            <v>13.9</v>
          </cell>
          <cell r="E27">
            <v>55.875</v>
          </cell>
          <cell r="F27">
            <v>97</v>
          </cell>
          <cell r="G27">
            <v>31</v>
          </cell>
          <cell r="H27">
            <v>26.28</v>
          </cell>
          <cell r="J27">
            <v>48.24</v>
          </cell>
          <cell r="K27">
            <v>0.4</v>
          </cell>
        </row>
        <row r="28">
          <cell r="B28">
            <v>12.174999999999997</v>
          </cell>
          <cell r="C28">
            <v>16.3</v>
          </cell>
          <cell r="D28">
            <v>9.4</v>
          </cell>
          <cell r="E28">
            <v>78</v>
          </cell>
          <cell r="F28">
            <v>98</v>
          </cell>
          <cell r="G28">
            <v>47</v>
          </cell>
          <cell r="H28">
            <v>29.52</v>
          </cell>
          <cell r="J28">
            <v>55.080000000000005</v>
          </cell>
          <cell r="K28">
            <v>1</v>
          </cell>
        </row>
        <row r="29">
          <cell r="B29">
            <v>8.5125000000000011</v>
          </cell>
          <cell r="C29">
            <v>9.6</v>
          </cell>
          <cell r="D29">
            <v>7.6</v>
          </cell>
          <cell r="E29">
            <v>92.875</v>
          </cell>
          <cell r="F29">
            <v>98</v>
          </cell>
          <cell r="G29">
            <v>79</v>
          </cell>
          <cell r="H29">
            <v>23.400000000000002</v>
          </cell>
          <cell r="J29">
            <v>32.4</v>
          </cell>
          <cell r="K29">
            <v>8.1999999999999993</v>
          </cell>
        </row>
        <row r="30">
          <cell r="B30">
            <v>11.417391304347827</v>
          </cell>
          <cell r="C30">
            <v>20.2</v>
          </cell>
          <cell r="D30">
            <v>2.7</v>
          </cell>
          <cell r="E30">
            <v>73.913043478260875</v>
          </cell>
          <cell r="F30">
            <v>100</v>
          </cell>
          <cell r="G30">
            <v>28</v>
          </cell>
          <cell r="H30">
            <v>19.079999999999998</v>
          </cell>
          <cell r="J30">
            <v>33.119999999999997</v>
          </cell>
          <cell r="K30">
            <v>0</v>
          </cell>
        </row>
        <row r="31">
          <cell r="B31">
            <v>15.20833333333333</v>
          </cell>
          <cell r="C31">
            <v>25.9</v>
          </cell>
          <cell r="D31">
            <v>5.5</v>
          </cell>
          <cell r="E31">
            <v>53.208333333333336</v>
          </cell>
          <cell r="F31">
            <v>86</v>
          </cell>
          <cell r="G31">
            <v>20</v>
          </cell>
          <cell r="H31">
            <v>14.4</v>
          </cell>
          <cell r="J31">
            <v>33.840000000000003</v>
          </cell>
          <cell r="K31">
            <v>0</v>
          </cell>
        </row>
        <row r="32">
          <cell r="B32">
            <v>18.874999999999996</v>
          </cell>
          <cell r="C32">
            <v>28.4</v>
          </cell>
          <cell r="D32">
            <v>13.2</v>
          </cell>
          <cell r="E32">
            <v>64.833333333333329</v>
          </cell>
          <cell r="F32">
            <v>91</v>
          </cell>
          <cell r="G32">
            <v>35</v>
          </cell>
          <cell r="H32">
            <v>15.840000000000002</v>
          </cell>
          <cell r="J32">
            <v>21.6</v>
          </cell>
          <cell r="K32">
            <v>0</v>
          </cell>
        </row>
        <row r="33">
          <cell r="B33">
            <v>23.920833333333338</v>
          </cell>
          <cell r="C33">
            <v>33.5</v>
          </cell>
          <cell r="D33">
            <v>16.899999999999999</v>
          </cell>
          <cell r="E33">
            <v>54</v>
          </cell>
          <cell r="F33">
            <v>82</v>
          </cell>
          <cell r="G33">
            <v>23</v>
          </cell>
          <cell r="H33">
            <v>26.28</v>
          </cell>
          <cell r="J33">
            <v>39.96</v>
          </cell>
          <cell r="K33">
            <v>0</v>
          </cell>
        </row>
        <row r="34">
          <cell r="B34">
            <v>26.279166666666665</v>
          </cell>
          <cell r="C34">
            <v>34.700000000000003</v>
          </cell>
          <cell r="D34">
            <v>19.100000000000001</v>
          </cell>
          <cell r="E34">
            <v>45.5</v>
          </cell>
          <cell r="F34">
            <v>70</v>
          </cell>
          <cell r="G34">
            <v>25</v>
          </cell>
          <cell r="H34">
            <v>36</v>
          </cell>
          <cell r="J34">
            <v>57.6</v>
          </cell>
          <cell r="K34">
            <v>0</v>
          </cell>
        </row>
        <row r="35">
          <cell r="B35">
            <v>28.041666666666668</v>
          </cell>
          <cell r="C35">
            <v>36.299999999999997</v>
          </cell>
          <cell r="D35">
            <v>22.1</v>
          </cell>
          <cell r="E35">
            <v>37.875</v>
          </cell>
          <cell r="F35">
            <v>52</v>
          </cell>
          <cell r="G35">
            <v>24</v>
          </cell>
          <cell r="H35">
            <v>42.480000000000004</v>
          </cell>
          <cell r="J35">
            <v>61.560000000000009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20.820833333333333</v>
          </cell>
          <cell r="C5">
            <v>33.5</v>
          </cell>
          <cell r="D5">
            <v>10.7</v>
          </cell>
          <cell r="E5">
            <v>49.291666666666664</v>
          </cell>
          <cell r="F5">
            <v>76</v>
          </cell>
          <cell r="G5">
            <v>23</v>
          </cell>
          <cell r="H5">
            <v>9.7200000000000006</v>
          </cell>
          <cell r="J5">
            <v>29.880000000000003</v>
          </cell>
          <cell r="K5">
            <v>0</v>
          </cell>
        </row>
        <row r="6">
          <cell r="B6">
            <v>23.324999999999999</v>
          </cell>
          <cell r="C6">
            <v>32.299999999999997</v>
          </cell>
          <cell r="D6">
            <v>14.1</v>
          </cell>
          <cell r="E6">
            <v>51.833333333333336</v>
          </cell>
          <cell r="F6">
            <v>86</v>
          </cell>
          <cell r="G6">
            <v>26</v>
          </cell>
          <cell r="H6">
            <v>13.68</v>
          </cell>
          <cell r="J6">
            <v>31.680000000000003</v>
          </cell>
          <cell r="K6">
            <v>0</v>
          </cell>
        </row>
        <row r="7">
          <cell r="B7">
            <v>23.137500000000003</v>
          </cell>
          <cell r="C7">
            <v>32.299999999999997</v>
          </cell>
          <cell r="D7">
            <v>14.9</v>
          </cell>
          <cell r="E7">
            <v>47.458333333333336</v>
          </cell>
          <cell r="F7">
            <v>79</v>
          </cell>
          <cell r="G7">
            <v>20</v>
          </cell>
          <cell r="H7">
            <v>11.16</v>
          </cell>
          <cell r="J7">
            <v>24.840000000000003</v>
          </cell>
          <cell r="K7">
            <v>0</v>
          </cell>
        </row>
        <row r="8">
          <cell r="B8">
            <v>22.037499999999998</v>
          </cell>
          <cell r="C8">
            <v>29</v>
          </cell>
          <cell r="D8">
            <v>16</v>
          </cell>
          <cell r="E8">
            <v>41.625</v>
          </cell>
          <cell r="F8">
            <v>63</v>
          </cell>
          <cell r="G8">
            <v>25</v>
          </cell>
          <cell r="H8">
            <v>16.920000000000002</v>
          </cell>
          <cell r="J8">
            <v>31.680000000000003</v>
          </cell>
          <cell r="K8">
            <v>0</v>
          </cell>
        </row>
        <row r="9">
          <cell r="C9">
            <v>28</v>
          </cell>
          <cell r="D9">
            <v>16.399999999999999</v>
          </cell>
          <cell r="E9">
            <v>57.708333333333336</v>
          </cell>
          <cell r="F9">
            <v>87</v>
          </cell>
          <cell r="G9">
            <v>33</v>
          </cell>
          <cell r="H9">
            <v>10.44</v>
          </cell>
          <cell r="J9">
            <v>29.52</v>
          </cell>
          <cell r="K9">
            <v>0</v>
          </cell>
        </row>
        <row r="10">
          <cell r="B10">
            <v>20.104166666666668</v>
          </cell>
          <cell r="C10">
            <v>28.7</v>
          </cell>
          <cell r="D10">
            <v>12.5</v>
          </cell>
          <cell r="E10">
            <v>59.5</v>
          </cell>
          <cell r="F10">
            <v>87</v>
          </cell>
          <cell r="G10">
            <v>31</v>
          </cell>
          <cell r="H10">
            <v>11.879999999999999</v>
          </cell>
          <cell r="J10">
            <v>26.28</v>
          </cell>
          <cell r="K10">
            <v>0</v>
          </cell>
        </row>
        <row r="11">
          <cell r="B11">
            <v>22.545833333333331</v>
          </cell>
          <cell r="C11">
            <v>32.6</v>
          </cell>
          <cell r="D11">
            <v>13.4</v>
          </cell>
          <cell r="E11">
            <v>52.833333333333336</v>
          </cell>
          <cell r="F11">
            <v>89</v>
          </cell>
          <cell r="G11">
            <v>22</v>
          </cell>
          <cell r="H11">
            <v>12.24</v>
          </cell>
          <cell r="J11">
            <v>29.880000000000003</v>
          </cell>
          <cell r="K11">
            <v>0</v>
          </cell>
        </row>
        <row r="12">
          <cell r="B12">
            <v>21.2</v>
          </cell>
          <cell r="C12">
            <v>29.6</v>
          </cell>
          <cell r="D12">
            <v>13.1</v>
          </cell>
          <cell r="E12">
            <v>62.041666666666664</v>
          </cell>
          <cell r="F12">
            <v>100</v>
          </cell>
          <cell r="G12">
            <v>35</v>
          </cell>
          <cell r="H12">
            <v>14.76</v>
          </cell>
          <cell r="J12">
            <v>30.96</v>
          </cell>
          <cell r="K12">
            <v>0</v>
          </cell>
        </row>
        <row r="13">
          <cell r="B13">
            <v>17.43333333333333</v>
          </cell>
          <cell r="C13">
            <v>23.1</v>
          </cell>
          <cell r="D13">
            <v>11.7</v>
          </cell>
          <cell r="E13">
            <v>56.083333333333336</v>
          </cell>
          <cell r="F13">
            <v>80</v>
          </cell>
          <cell r="G13">
            <v>28</v>
          </cell>
          <cell r="H13">
            <v>11.520000000000001</v>
          </cell>
          <cell r="J13">
            <v>27.720000000000002</v>
          </cell>
          <cell r="K13">
            <v>0</v>
          </cell>
        </row>
        <row r="14">
          <cell r="B14">
            <v>15.387499999999998</v>
          </cell>
          <cell r="C14">
            <v>25.2</v>
          </cell>
          <cell r="D14">
            <v>6.4</v>
          </cell>
          <cell r="E14">
            <v>53.708333333333336</v>
          </cell>
          <cell r="F14">
            <v>96</v>
          </cell>
          <cell r="G14">
            <v>21</v>
          </cell>
          <cell r="H14">
            <v>10.8</v>
          </cell>
          <cell r="J14">
            <v>20.16</v>
          </cell>
          <cell r="K14">
            <v>0</v>
          </cell>
        </row>
        <row r="15">
          <cell r="B15">
            <v>15.350000000000001</v>
          </cell>
          <cell r="C15">
            <v>25.3</v>
          </cell>
          <cell r="D15">
            <v>5.5</v>
          </cell>
          <cell r="E15">
            <v>46.208333333333336</v>
          </cell>
          <cell r="F15">
            <v>81</v>
          </cell>
          <cell r="G15">
            <v>17</v>
          </cell>
          <cell r="H15">
            <v>11.16</v>
          </cell>
          <cell r="J15">
            <v>25.56</v>
          </cell>
          <cell r="K15">
            <v>0</v>
          </cell>
        </row>
        <row r="16">
          <cell r="B16">
            <v>15.783333333333333</v>
          </cell>
          <cell r="C16">
            <v>26.3</v>
          </cell>
          <cell r="D16">
            <v>5.5</v>
          </cell>
          <cell r="E16">
            <v>50.791666666666664</v>
          </cell>
          <cell r="F16">
            <v>88</v>
          </cell>
          <cell r="G16">
            <v>21</v>
          </cell>
          <cell r="H16">
            <v>12.96</v>
          </cell>
          <cell r="J16">
            <v>26.64</v>
          </cell>
          <cell r="K16">
            <v>0</v>
          </cell>
        </row>
        <row r="17">
          <cell r="B17">
            <v>17.345833333333331</v>
          </cell>
          <cell r="C17">
            <v>29.8</v>
          </cell>
          <cell r="D17">
            <v>5.9</v>
          </cell>
          <cell r="E17">
            <v>49.416666666666664</v>
          </cell>
          <cell r="F17">
            <v>90</v>
          </cell>
          <cell r="G17">
            <v>14</v>
          </cell>
          <cell r="H17">
            <v>12.96</v>
          </cell>
          <cell r="J17">
            <v>24.48</v>
          </cell>
          <cell r="K17">
            <v>0</v>
          </cell>
        </row>
        <row r="18">
          <cell r="B18">
            <v>19.112500000000001</v>
          </cell>
          <cell r="C18">
            <v>31.9</v>
          </cell>
          <cell r="D18">
            <v>8</v>
          </cell>
          <cell r="E18">
            <v>45.875</v>
          </cell>
          <cell r="F18">
            <v>81</v>
          </cell>
          <cell r="G18">
            <v>14</v>
          </cell>
          <cell r="H18">
            <v>12.6</v>
          </cell>
          <cell r="J18">
            <v>22.32</v>
          </cell>
          <cell r="K18">
            <v>0</v>
          </cell>
        </row>
        <row r="19">
          <cell r="B19">
            <v>20.400000000000002</v>
          </cell>
          <cell r="C19">
            <v>31.7</v>
          </cell>
          <cell r="D19">
            <v>9.1</v>
          </cell>
          <cell r="E19">
            <v>43.583333333333336</v>
          </cell>
          <cell r="F19">
            <v>82</v>
          </cell>
          <cell r="G19">
            <v>16</v>
          </cell>
          <cell r="H19">
            <v>12.6</v>
          </cell>
          <cell r="J19">
            <v>25.56</v>
          </cell>
          <cell r="K19">
            <v>0</v>
          </cell>
        </row>
        <row r="20">
          <cell r="B20">
            <v>22.483333333333331</v>
          </cell>
          <cell r="C20">
            <v>33.700000000000003</v>
          </cell>
          <cell r="D20">
            <v>12.1</v>
          </cell>
          <cell r="E20">
            <v>44.833333333333336</v>
          </cell>
          <cell r="F20">
            <v>77</v>
          </cell>
          <cell r="G20">
            <v>21</v>
          </cell>
          <cell r="H20">
            <v>11.520000000000001</v>
          </cell>
          <cell r="J20">
            <v>33.480000000000004</v>
          </cell>
          <cell r="K20">
            <v>0</v>
          </cell>
        </row>
        <row r="21">
          <cell r="B21">
            <v>24.625</v>
          </cell>
          <cell r="C21">
            <v>34.5</v>
          </cell>
          <cell r="D21">
            <v>14.3</v>
          </cell>
          <cell r="E21">
            <v>46.583333333333336</v>
          </cell>
          <cell r="F21">
            <v>88</v>
          </cell>
          <cell r="G21">
            <v>20</v>
          </cell>
          <cell r="H21">
            <v>11.879999999999999</v>
          </cell>
          <cell r="J21">
            <v>38.519999999999996</v>
          </cell>
          <cell r="K21">
            <v>0</v>
          </cell>
        </row>
        <row r="22">
          <cell r="B22">
            <v>24.787499999999994</v>
          </cell>
          <cell r="C22">
            <v>33.9</v>
          </cell>
          <cell r="D22">
            <v>15.9</v>
          </cell>
          <cell r="E22">
            <v>42.083333333333336</v>
          </cell>
          <cell r="F22">
            <v>73</v>
          </cell>
          <cell r="G22">
            <v>18</v>
          </cell>
          <cell r="H22">
            <v>15.840000000000002</v>
          </cell>
          <cell r="J22">
            <v>28.08</v>
          </cell>
          <cell r="K22">
            <v>0</v>
          </cell>
        </row>
        <row r="23">
          <cell r="B23">
            <v>24.695833333333329</v>
          </cell>
          <cell r="C23">
            <v>36</v>
          </cell>
          <cell r="D23">
            <v>14.2</v>
          </cell>
          <cell r="E23">
            <v>43.375</v>
          </cell>
          <cell r="F23">
            <v>78</v>
          </cell>
          <cell r="G23">
            <v>15</v>
          </cell>
          <cell r="H23">
            <v>18.720000000000002</v>
          </cell>
          <cell r="J23">
            <v>38.519999999999996</v>
          </cell>
          <cell r="K23">
            <v>0</v>
          </cell>
        </row>
        <row r="24">
          <cell r="B24">
            <v>25.570833333333336</v>
          </cell>
          <cell r="C24">
            <v>35.299999999999997</v>
          </cell>
          <cell r="D24">
            <v>15.3</v>
          </cell>
          <cell r="E24">
            <v>41.375</v>
          </cell>
          <cell r="F24">
            <v>74</v>
          </cell>
          <cell r="G24">
            <v>21</v>
          </cell>
          <cell r="H24">
            <v>24.12</v>
          </cell>
          <cell r="J24">
            <v>44.64</v>
          </cell>
          <cell r="K24">
            <v>0</v>
          </cell>
        </row>
        <row r="25">
          <cell r="B25">
            <v>26.683333333333334</v>
          </cell>
          <cell r="C25">
            <v>35.799999999999997</v>
          </cell>
          <cell r="D25">
            <v>18.100000000000001</v>
          </cell>
          <cell r="E25">
            <v>49.25</v>
          </cell>
          <cell r="F25">
            <v>88</v>
          </cell>
          <cell r="G25">
            <v>20</v>
          </cell>
          <cell r="H25">
            <v>9.3600000000000012</v>
          </cell>
          <cell r="J25">
            <v>27.720000000000002</v>
          </cell>
          <cell r="K25">
            <v>0</v>
          </cell>
        </row>
        <row r="26">
          <cell r="B26">
            <v>27.262499999999999</v>
          </cell>
          <cell r="C26">
            <v>36.299999999999997</v>
          </cell>
          <cell r="D26">
            <v>19.399999999999999</v>
          </cell>
          <cell r="E26">
            <v>34.333333333333336</v>
          </cell>
          <cell r="F26">
            <v>63</v>
          </cell>
          <cell r="G26">
            <v>10</v>
          </cell>
          <cell r="H26">
            <v>20.52</v>
          </cell>
          <cell r="J26">
            <v>42.12</v>
          </cell>
          <cell r="K26">
            <v>0</v>
          </cell>
        </row>
        <row r="27">
          <cell r="B27">
            <v>24.833333333333332</v>
          </cell>
          <cell r="C27">
            <v>36.9</v>
          </cell>
          <cell r="D27">
            <v>12.6</v>
          </cell>
          <cell r="E27">
            <v>35.833333333333336</v>
          </cell>
          <cell r="F27">
            <v>72</v>
          </cell>
          <cell r="G27">
            <v>12</v>
          </cell>
          <cell r="H27">
            <v>20.52</v>
          </cell>
          <cell r="J27">
            <v>36.72</v>
          </cell>
          <cell r="K27">
            <v>0</v>
          </cell>
        </row>
        <row r="28">
          <cell r="B28">
            <v>24.095833333333328</v>
          </cell>
          <cell r="C28">
            <v>35.4</v>
          </cell>
          <cell r="D28">
            <v>14.5</v>
          </cell>
          <cell r="E28">
            <v>44.791666666666664</v>
          </cell>
          <cell r="F28">
            <v>74</v>
          </cell>
          <cell r="G28">
            <v>14</v>
          </cell>
          <cell r="H28">
            <v>14.76</v>
          </cell>
          <cell r="J28">
            <v>28.44</v>
          </cell>
          <cell r="K28">
            <v>0</v>
          </cell>
        </row>
        <row r="29">
          <cell r="B29">
            <v>22.241666666666671</v>
          </cell>
          <cell r="C29">
            <v>31.4</v>
          </cell>
          <cell r="D29">
            <v>14.1</v>
          </cell>
          <cell r="E29">
            <v>59.166666666666664</v>
          </cell>
          <cell r="F29">
            <v>87</v>
          </cell>
          <cell r="G29">
            <v>31</v>
          </cell>
          <cell r="H29">
            <v>13.32</v>
          </cell>
          <cell r="J29">
            <v>28.8</v>
          </cell>
          <cell r="K29">
            <v>0</v>
          </cell>
        </row>
        <row r="30">
          <cell r="B30">
            <v>23.883333333333336</v>
          </cell>
          <cell r="C30">
            <v>31.8</v>
          </cell>
          <cell r="D30">
            <v>17.3</v>
          </cell>
          <cell r="E30">
            <v>54.208333333333336</v>
          </cell>
          <cell r="F30">
            <v>85</v>
          </cell>
          <cell r="G30">
            <v>29</v>
          </cell>
          <cell r="H30">
            <v>10.8</v>
          </cell>
          <cell r="J30">
            <v>21.240000000000002</v>
          </cell>
          <cell r="K30">
            <v>0</v>
          </cell>
        </row>
        <row r="31">
          <cell r="B31">
            <v>24.716666666666669</v>
          </cell>
          <cell r="C31">
            <v>32.700000000000003</v>
          </cell>
          <cell r="D31">
            <v>17.7</v>
          </cell>
          <cell r="E31">
            <v>48.125</v>
          </cell>
          <cell r="F31">
            <v>72</v>
          </cell>
          <cell r="G31">
            <v>26</v>
          </cell>
          <cell r="H31">
            <v>12.6</v>
          </cell>
          <cell r="J31">
            <v>25.2</v>
          </cell>
          <cell r="K31">
            <v>0</v>
          </cell>
        </row>
        <row r="32">
          <cell r="B32">
            <v>24.879166666666666</v>
          </cell>
          <cell r="C32">
            <v>33.799999999999997</v>
          </cell>
          <cell r="D32">
            <v>18.5</v>
          </cell>
          <cell r="E32">
            <v>48.833333333333336</v>
          </cell>
          <cell r="F32">
            <v>74</v>
          </cell>
          <cell r="G32">
            <v>23</v>
          </cell>
          <cell r="H32">
            <v>14.04</v>
          </cell>
          <cell r="J32">
            <v>39.6</v>
          </cell>
          <cell r="K32">
            <v>1.2</v>
          </cell>
        </row>
        <row r="33">
          <cell r="B33">
            <v>21.691666666666666</v>
          </cell>
          <cell r="C33">
            <v>28.2</v>
          </cell>
          <cell r="D33">
            <v>17.2</v>
          </cell>
          <cell r="E33">
            <v>70.708333333333329</v>
          </cell>
          <cell r="F33">
            <v>98</v>
          </cell>
          <cell r="G33">
            <v>36</v>
          </cell>
          <cell r="H33">
            <v>15.120000000000001</v>
          </cell>
          <cell r="J33">
            <v>40.680000000000007</v>
          </cell>
          <cell r="K33">
            <v>2.6</v>
          </cell>
        </row>
        <row r="34">
          <cell r="B34">
            <v>22.641666666666666</v>
          </cell>
          <cell r="C34">
            <v>31.9</v>
          </cell>
          <cell r="D34">
            <v>14.7</v>
          </cell>
          <cell r="E34">
            <v>56.315789473684212</v>
          </cell>
          <cell r="F34">
            <v>100</v>
          </cell>
          <cell r="G34">
            <v>25</v>
          </cell>
          <cell r="H34">
            <v>15.840000000000002</v>
          </cell>
          <cell r="J34">
            <v>34.200000000000003</v>
          </cell>
          <cell r="K34">
            <v>0</v>
          </cell>
        </row>
        <row r="35">
          <cell r="B35">
            <v>24.574999999999999</v>
          </cell>
          <cell r="C35">
            <v>34.799999999999997</v>
          </cell>
          <cell r="D35">
            <v>15.2</v>
          </cell>
          <cell r="E35">
            <v>44.541666666666664</v>
          </cell>
          <cell r="F35">
            <v>76</v>
          </cell>
          <cell r="G35">
            <v>19</v>
          </cell>
          <cell r="H35">
            <v>13.68</v>
          </cell>
          <cell r="J35">
            <v>27.36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23.720833333333335</v>
          </cell>
          <cell r="C5">
            <v>31.7</v>
          </cell>
          <cell r="D5">
            <v>16.8</v>
          </cell>
          <cell r="E5">
            <v>30.375</v>
          </cell>
          <cell r="F5">
            <v>39</v>
          </cell>
          <cell r="G5">
            <v>21</v>
          </cell>
          <cell r="H5">
            <v>12.96</v>
          </cell>
          <cell r="J5">
            <v>32.04</v>
          </cell>
          <cell r="K5">
            <v>0</v>
          </cell>
        </row>
        <row r="6">
          <cell r="B6">
            <v>24.216666666666665</v>
          </cell>
          <cell r="C6">
            <v>30.8</v>
          </cell>
          <cell r="D6">
            <v>17.899999999999999</v>
          </cell>
          <cell r="E6">
            <v>44.083333333333336</v>
          </cell>
          <cell r="F6">
            <v>61</v>
          </cell>
          <cell r="G6">
            <v>28</v>
          </cell>
          <cell r="H6">
            <v>17.64</v>
          </cell>
          <cell r="J6">
            <v>32.76</v>
          </cell>
          <cell r="K6">
            <v>0</v>
          </cell>
        </row>
        <row r="7">
          <cell r="B7">
            <v>24.016666666666666</v>
          </cell>
          <cell r="C7">
            <v>30.7</v>
          </cell>
          <cell r="D7">
            <v>18.3</v>
          </cell>
          <cell r="E7">
            <v>37.833333333333336</v>
          </cell>
          <cell r="F7">
            <v>55</v>
          </cell>
          <cell r="G7">
            <v>22</v>
          </cell>
          <cell r="H7">
            <v>17.28</v>
          </cell>
          <cell r="J7">
            <v>36.36</v>
          </cell>
          <cell r="K7">
            <v>0</v>
          </cell>
        </row>
        <row r="8">
          <cell r="B8">
            <v>20.758333333333329</v>
          </cell>
          <cell r="C8">
            <v>24.2</v>
          </cell>
          <cell r="D8">
            <v>16.5</v>
          </cell>
          <cell r="E8">
            <v>49.875</v>
          </cell>
          <cell r="F8">
            <v>89</v>
          </cell>
          <cell r="G8">
            <v>30</v>
          </cell>
          <cell r="H8">
            <v>16.2</v>
          </cell>
          <cell r="J8">
            <v>33.840000000000003</v>
          </cell>
          <cell r="K8">
            <v>0.4</v>
          </cell>
        </row>
        <row r="9">
          <cell r="B9">
            <v>18.654166666666669</v>
          </cell>
          <cell r="C9">
            <v>25.1</v>
          </cell>
          <cell r="D9">
            <v>14.4</v>
          </cell>
          <cell r="E9">
            <v>67.458333333333329</v>
          </cell>
          <cell r="F9">
            <v>90</v>
          </cell>
          <cell r="G9">
            <v>40</v>
          </cell>
          <cell r="H9">
            <v>10.44</v>
          </cell>
          <cell r="J9">
            <v>31.319999999999997</v>
          </cell>
          <cell r="K9">
            <v>0.2</v>
          </cell>
        </row>
        <row r="10">
          <cell r="B10">
            <v>19.570833333333336</v>
          </cell>
          <cell r="C10">
            <v>26.5</v>
          </cell>
          <cell r="D10">
            <v>14.3</v>
          </cell>
          <cell r="E10">
            <v>56.833333333333336</v>
          </cell>
          <cell r="F10">
            <v>73</v>
          </cell>
          <cell r="G10">
            <v>35</v>
          </cell>
          <cell r="H10">
            <v>15.120000000000001</v>
          </cell>
          <cell r="J10">
            <v>27</v>
          </cell>
          <cell r="K10">
            <v>0</v>
          </cell>
        </row>
        <row r="11">
          <cell r="B11">
            <v>21.841666666666669</v>
          </cell>
          <cell r="C11">
            <v>30.7</v>
          </cell>
          <cell r="D11">
            <v>14.8</v>
          </cell>
          <cell r="E11">
            <v>47.833333333333336</v>
          </cell>
          <cell r="F11">
            <v>72</v>
          </cell>
          <cell r="G11">
            <v>21</v>
          </cell>
          <cell r="H11">
            <v>15.48</v>
          </cell>
          <cell r="J11">
            <v>33.119999999999997</v>
          </cell>
          <cell r="K11">
            <v>0</v>
          </cell>
        </row>
        <row r="12">
          <cell r="B12">
            <v>19.995833333333334</v>
          </cell>
          <cell r="C12">
            <v>28.1</v>
          </cell>
          <cell r="D12">
            <v>13.3</v>
          </cell>
          <cell r="E12">
            <v>57.083333333333336</v>
          </cell>
          <cell r="F12">
            <v>82</v>
          </cell>
          <cell r="G12">
            <v>37</v>
          </cell>
          <cell r="H12">
            <v>17.64</v>
          </cell>
          <cell r="J12">
            <v>30.6</v>
          </cell>
          <cell r="K12">
            <v>0</v>
          </cell>
        </row>
        <row r="13">
          <cell r="B13">
            <v>14.225</v>
          </cell>
          <cell r="C13">
            <v>21</v>
          </cell>
          <cell r="D13">
            <v>7.9</v>
          </cell>
          <cell r="E13">
            <v>68.041666666666671</v>
          </cell>
          <cell r="F13">
            <v>92</v>
          </cell>
          <cell r="G13">
            <v>31</v>
          </cell>
          <cell r="H13">
            <v>21.240000000000002</v>
          </cell>
          <cell r="J13">
            <v>42.12</v>
          </cell>
          <cell r="K13">
            <v>1.6</v>
          </cell>
        </row>
        <row r="14">
          <cell r="B14">
            <v>14.270833333333336</v>
          </cell>
          <cell r="C14">
            <v>23.5</v>
          </cell>
          <cell r="D14">
            <v>7.4</v>
          </cell>
          <cell r="E14">
            <v>50.5</v>
          </cell>
          <cell r="F14">
            <v>73</v>
          </cell>
          <cell r="G14">
            <v>26</v>
          </cell>
          <cell r="H14">
            <v>10.44</v>
          </cell>
          <cell r="J14">
            <v>26.28</v>
          </cell>
          <cell r="K14">
            <v>0</v>
          </cell>
        </row>
        <row r="15">
          <cell r="B15">
            <v>15.645833333333334</v>
          </cell>
          <cell r="C15">
            <v>22.9</v>
          </cell>
          <cell r="D15">
            <v>9.9</v>
          </cell>
          <cell r="E15">
            <v>34.583333333333336</v>
          </cell>
          <cell r="F15">
            <v>53</v>
          </cell>
          <cell r="G15">
            <v>15</v>
          </cell>
          <cell r="H15">
            <v>12.6</v>
          </cell>
          <cell r="J15">
            <v>24.840000000000003</v>
          </cell>
          <cell r="K15">
            <v>0</v>
          </cell>
        </row>
        <row r="16">
          <cell r="B16">
            <v>16.954166666666666</v>
          </cell>
          <cell r="C16">
            <v>24.7</v>
          </cell>
          <cell r="D16">
            <v>10.5</v>
          </cell>
          <cell r="E16">
            <v>37.375</v>
          </cell>
          <cell r="F16">
            <v>59</v>
          </cell>
          <cell r="G16">
            <v>20</v>
          </cell>
          <cell r="H16">
            <v>17.64</v>
          </cell>
          <cell r="J16">
            <v>30.96</v>
          </cell>
          <cell r="K16">
            <v>0</v>
          </cell>
        </row>
        <row r="17">
          <cell r="B17">
            <v>19.887499999999999</v>
          </cell>
          <cell r="C17">
            <v>28.9</v>
          </cell>
          <cell r="D17">
            <v>11.1</v>
          </cell>
          <cell r="E17">
            <v>31.083333333333332</v>
          </cell>
          <cell r="F17">
            <v>53</v>
          </cell>
          <cell r="G17">
            <v>12</v>
          </cell>
          <cell r="H17">
            <v>16.920000000000002</v>
          </cell>
          <cell r="J17">
            <v>27</v>
          </cell>
          <cell r="K17">
            <v>0</v>
          </cell>
        </row>
        <row r="18">
          <cell r="B18">
            <v>21.604166666666671</v>
          </cell>
          <cell r="C18">
            <v>29.8</v>
          </cell>
          <cell r="D18">
            <v>15</v>
          </cell>
          <cell r="E18">
            <v>26.125</v>
          </cell>
          <cell r="F18">
            <v>40</v>
          </cell>
          <cell r="G18">
            <v>13</v>
          </cell>
          <cell r="H18">
            <v>16.2</v>
          </cell>
          <cell r="J18">
            <v>26.28</v>
          </cell>
          <cell r="K18">
            <v>0</v>
          </cell>
        </row>
        <row r="19">
          <cell r="B19">
            <v>21.929166666666671</v>
          </cell>
          <cell r="C19">
            <v>30.3</v>
          </cell>
          <cell r="D19">
            <v>14.3</v>
          </cell>
          <cell r="E19">
            <v>28.5</v>
          </cell>
          <cell r="F19">
            <v>43</v>
          </cell>
          <cell r="G19">
            <v>15</v>
          </cell>
          <cell r="H19">
            <v>18.720000000000002</v>
          </cell>
          <cell r="J19">
            <v>32.76</v>
          </cell>
          <cell r="K19">
            <v>0</v>
          </cell>
        </row>
        <row r="20">
          <cell r="B20">
            <v>23.420833333333334</v>
          </cell>
          <cell r="C20">
            <v>33.1</v>
          </cell>
          <cell r="D20">
            <v>16.5</v>
          </cell>
          <cell r="E20">
            <v>34.041666666666664</v>
          </cell>
          <cell r="F20">
            <v>48</v>
          </cell>
          <cell r="G20">
            <v>19</v>
          </cell>
          <cell r="H20">
            <v>16.2</v>
          </cell>
          <cell r="J20">
            <v>39.6</v>
          </cell>
          <cell r="K20">
            <v>0</v>
          </cell>
        </row>
        <row r="21">
          <cell r="B21">
            <v>25.183333333333334</v>
          </cell>
          <cell r="C21">
            <v>33.4</v>
          </cell>
          <cell r="D21">
            <v>19.3</v>
          </cell>
          <cell r="E21">
            <v>38.5</v>
          </cell>
          <cell r="F21">
            <v>56</v>
          </cell>
          <cell r="G21">
            <v>16</v>
          </cell>
          <cell r="H21">
            <v>15.120000000000001</v>
          </cell>
          <cell r="J21">
            <v>32.4</v>
          </cell>
          <cell r="K21">
            <v>0</v>
          </cell>
        </row>
        <row r="22">
          <cell r="B22">
            <v>25.195833333333336</v>
          </cell>
          <cell r="C22">
            <v>31.9</v>
          </cell>
          <cell r="D22">
            <v>19.100000000000001</v>
          </cell>
          <cell r="E22">
            <v>34.291666666666664</v>
          </cell>
          <cell r="F22">
            <v>51</v>
          </cell>
          <cell r="G22">
            <v>20</v>
          </cell>
          <cell r="H22">
            <v>18.36</v>
          </cell>
          <cell r="J22">
            <v>36</v>
          </cell>
          <cell r="K22">
            <v>0</v>
          </cell>
        </row>
        <row r="23">
          <cell r="B23">
            <v>25.686956521739134</v>
          </cell>
          <cell r="C23">
            <v>33</v>
          </cell>
          <cell r="D23">
            <v>19.2</v>
          </cell>
          <cell r="E23">
            <v>30.086956521739129</v>
          </cell>
          <cell r="F23">
            <v>46</v>
          </cell>
          <cell r="G23">
            <v>15</v>
          </cell>
          <cell r="H23">
            <v>24.12</v>
          </cell>
          <cell r="J23">
            <v>48.96</v>
          </cell>
          <cell r="K23">
            <v>0</v>
          </cell>
        </row>
        <row r="24">
          <cell r="B24">
            <v>25.058333333333326</v>
          </cell>
          <cell r="C24">
            <v>32.6</v>
          </cell>
          <cell r="D24">
            <v>19.899999999999999</v>
          </cell>
          <cell r="E24">
            <v>37.291666666666664</v>
          </cell>
          <cell r="F24">
            <v>61</v>
          </cell>
          <cell r="G24">
            <v>22</v>
          </cell>
          <cell r="H24">
            <v>21.240000000000002</v>
          </cell>
          <cell r="J24">
            <v>49.680000000000007</v>
          </cell>
          <cell r="K24">
            <v>0</v>
          </cell>
        </row>
        <row r="25">
          <cell r="B25">
            <v>25.295833333333338</v>
          </cell>
          <cell r="C25">
            <v>32.9</v>
          </cell>
          <cell r="D25">
            <v>18.600000000000001</v>
          </cell>
          <cell r="E25">
            <v>49.708333333333336</v>
          </cell>
          <cell r="F25">
            <v>77</v>
          </cell>
          <cell r="G25">
            <v>24</v>
          </cell>
          <cell r="H25">
            <v>17.64</v>
          </cell>
          <cell r="J25">
            <v>32.4</v>
          </cell>
          <cell r="K25">
            <v>0</v>
          </cell>
        </row>
        <row r="26">
          <cell r="B26">
            <v>26.349999999999998</v>
          </cell>
          <cell r="C26">
            <v>33.4</v>
          </cell>
          <cell r="D26">
            <v>19.8</v>
          </cell>
          <cell r="E26">
            <v>29.708333333333332</v>
          </cell>
          <cell r="F26">
            <v>49</v>
          </cell>
          <cell r="G26">
            <v>11</v>
          </cell>
          <cell r="H26">
            <v>26.28</v>
          </cell>
          <cell r="J26">
            <v>48.24</v>
          </cell>
          <cell r="K26">
            <v>0</v>
          </cell>
        </row>
        <row r="27">
          <cell r="B27">
            <v>26.625000000000004</v>
          </cell>
          <cell r="C27">
            <v>34.1</v>
          </cell>
          <cell r="D27">
            <v>19.8</v>
          </cell>
          <cell r="E27">
            <v>22.083333333333332</v>
          </cell>
          <cell r="F27">
            <v>32</v>
          </cell>
          <cell r="G27">
            <v>12</v>
          </cell>
          <cell r="H27">
            <v>19.8</v>
          </cell>
          <cell r="J27">
            <v>40.680000000000007</v>
          </cell>
          <cell r="K27">
            <v>0</v>
          </cell>
        </row>
        <row r="28">
          <cell r="B28">
            <v>23.529166666666665</v>
          </cell>
          <cell r="C28">
            <v>31.6</v>
          </cell>
          <cell r="D28">
            <v>16.399999999999999</v>
          </cell>
          <cell r="E28">
            <v>45.75</v>
          </cell>
          <cell r="F28">
            <v>74</v>
          </cell>
          <cell r="G28">
            <v>26</v>
          </cell>
          <cell r="H28">
            <v>15.120000000000001</v>
          </cell>
          <cell r="J28">
            <v>33.840000000000003</v>
          </cell>
          <cell r="K28">
            <v>0</v>
          </cell>
        </row>
        <row r="29">
          <cell r="B29">
            <v>18.374999999999996</v>
          </cell>
          <cell r="C29">
            <v>28.4</v>
          </cell>
          <cell r="D29">
            <v>11</v>
          </cell>
          <cell r="E29">
            <v>70.708333333333329</v>
          </cell>
          <cell r="F29">
            <v>96</v>
          </cell>
          <cell r="G29">
            <v>34</v>
          </cell>
          <cell r="H29">
            <v>12.96</v>
          </cell>
          <cell r="J29">
            <v>28.08</v>
          </cell>
          <cell r="K29">
            <v>0</v>
          </cell>
        </row>
        <row r="30">
          <cell r="B30">
            <v>19.941666666666666</v>
          </cell>
          <cell r="C30">
            <v>28.1</v>
          </cell>
          <cell r="D30">
            <v>13.6</v>
          </cell>
          <cell r="E30">
            <v>63.541666666666664</v>
          </cell>
          <cell r="F30">
            <v>85</v>
          </cell>
          <cell r="G30">
            <v>34</v>
          </cell>
          <cell r="H30">
            <v>16.920000000000002</v>
          </cell>
          <cell r="J30">
            <v>33.480000000000004</v>
          </cell>
          <cell r="K30">
            <v>0</v>
          </cell>
        </row>
        <row r="31">
          <cell r="B31">
            <v>21.454166666666666</v>
          </cell>
          <cell r="C31">
            <v>30.3</v>
          </cell>
          <cell r="D31">
            <v>14.6</v>
          </cell>
          <cell r="E31">
            <v>53.666666666666664</v>
          </cell>
          <cell r="F31">
            <v>73</v>
          </cell>
          <cell r="G31">
            <v>29</v>
          </cell>
          <cell r="H31">
            <v>16.559999999999999</v>
          </cell>
          <cell r="J31">
            <v>28.8</v>
          </cell>
          <cell r="K31">
            <v>0</v>
          </cell>
        </row>
        <row r="32">
          <cell r="B32">
            <v>23.333333333333339</v>
          </cell>
          <cell r="C32">
            <v>31.9</v>
          </cell>
          <cell r="D32">
            <v>18.2</v>
          </cell>
          <cell r="E32">
            <v>47.75</v>
          </cell>
          <cell r="F32">
            <v>67</v>
          </cell>
          <cell r="G32">
            <v>23</v>
          </cell>
          <cell r="H32">
            <v>20.52</v>
          </cell>
          <cell r="J32">
            <v>39.96</v>
          </cell>
          <cell r="K32">
            <v>0</v>
          </cell>
        </row>
        <row r="33">
          <cell r="B33">
            <v>20.933333333333326</v>
          </cell>
          <cell r="C33">
            <v>26.3</v>
          </cell>
          <cell r="D33">
            <v>14.4</v>
          </cell>
          <cell r="E33">
            <v>64.458333333333329</v>
          </cell>
          <cell r="F33">
            <v>92</v>
          </cell>
          <cell r="G33">
            <v>39</v>
          </cell>
          <cell r="H33">
            <v>19.079999999999998</v>
          </cell>
          <cell r="J33">
            <v>37.080000000000005</v>
          </cell>
          <cell r="K33">
            <v>0.8</v>
          </cell>
        </row>
        <row r="34">
          <cell r="B34">
            <v>22.479166666666668</v>
          </cell>
          <cell r="C34">
            <v>30.3</v>
          </cell>
          <cell r="D34">
            <v>15.8</v>
          </cell>
          <cell r="E34">
            <v>55.625</v>
          </cell>
          <cell r="F34">
            <v>89</v>
          </cell>
          <cell r="G34">
            <v>25</v>
          </cell>
          <cell r="H34">
            <v>20.52</v>
          </cell>
          <cell r="J34">
            <v>37.440000000000005</v>
          </cell>
          <cell r="K34">
            <v>0</v>
          </cell>
        </row>
        <row r="35">
          <cell r="B35">
            <v>24.783333333333331</v>
          </cell>
          <cell r="C35">
            <v>33</v>
          </cell>
          <cell r="D35">
            <v>17.399999999999999</v>
          </cell>
          <cell r="E35">
            <v>38.125</v>
          </cell>
          <cell r="F35">
            <v>62</v>
          </cell>
          <cell r="G35">
            <v>16</v>
          </cell>
          <cell r="H35">
            <v>22.32</v>
          </cell>
          <cell r="J35">
            <v>41.4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25.529166666666672</v>
          </cell>
          <cell r="C5">
            <v>31.8</v>
          </cell>
          <cell r="D5">
            <v>19.899999999999999</v>
          </cell>
          <cell r="E5">
            <v>33.541666666666664</v>
          </cell>
          <cell r="F5">
            <v>43</v>
          </cell>
          <cell r="G5">
            <v>26</v>
          </cell>
          <cell r="H5">
            <v>32.4</v>
          </cell>
          <cell r="J5">
            <v>52.2</v>
          </cell>
          <cell r="K5">
            <v>0</v>
          </cell>
        </row>
        <row r="6">
          <cell r="B6">
            <v>28.670833333333324</v>
          </cell>
          <cell r="C6">
            <v>31.4</v>
          </cell>
          <cell r="D6">
            <v>27.1</v>
          </cell>
          <cell r="E6">
            <v>39.166666666666664</v>
          </cell>
          <cell r="F6">
            <v>48</v>
          </cell>
          <cell r="G6">
            <v>35</v>
          </cell>
          <cell r="H6">
            <v>33.119999999999997</v>
          </cell>
          <cell r="J6">
            <v>54</v>
          </cell>
          <cell r="K6">
            <v>0</v>
          </cell>
        </row>
        <row r="7">
          <cell r="B7">
            <v>26.720833333333335</v>
          </cell>
          <cell r="C7">
            <v>29.7</v>
          </cell>
          <cell r="D7">
            <v>23.6</v>
          </cell>
          <cell r="E7">
            <v>51.333333333333336</v>
          </cell>
          <cell r="F7">
            <v>59</v>
          </cell>
          <cell r="G7">
            <v>42</v>
          </cell>
          <cell r="H7">
            <v>28.44</v>
          </cell>
          <cell r="J7">
            <v>47.88</v>
          </cell>
          <cell r="K7">
            <v>0</v>
          </cell>
        </row>
        <row r="8">
          <cell r="B8">
            <v>20.595833333333328</v>
          </cell>
          <cell r="C8">
            <v>27.4</v>
          </cell>
          <cell r="D8">
            <v>18.3</v>
          </cell>
          <cell r="E8">
            <v>87.083333333333329</v>
          </cell>
          <cell r="F8">
            <v>99</v>
          </cell>
          <cell r="G8">
            <v>49</v>
          </cell>
          <cell r="H8">
            <v>27</v>
          </cell>
          <cell r="J8">
            <v>57.960000000000008</v>
          </cell>
          <cell r="K8">
            <v>21.199999999999992</v>
          </cell>
        </row>
        <row r="9">
          <cell r="B9">
            <v>18.441666666666659</v>
          </cell>
          <cell r="C9">
            <v>22.7</v>
          </cell>
          <cell r="D9">
            <v>16</v>
          </cell>
          <cell r="E9">
            <v>86.125</v>
          </cell>
          <cell r="F9">
            <v>99</v>
          </cell>
          <cell r="G9">
            <v>66</v>
          </cell>
          <cell r="H9">
            <v>12.96</v>
          </cell>
          <cell r="J9">
            <v>25.56</v>
          </cell>
          <cell r="K9">
            <v>0.4</v>
          </cell>
        </row>
        <row r="10">
          <cell r="B10">
            <v>20.241666666666664</v>
          </cell>
          <cell r="C10">
            <v>25.8</v>
          </cell>
          <cell r="D10">
            <v>16.3</v>
          </cell>
          <cell r="E10">
            <v>71.166666666666671</v>
          </cell>
          <cell r="F10">
            <v>90</v>
          </cell>
          <cell r="G10">
            <v>47</v>
          </cell>
          <cell r="H10">
            <v>14.76</v>
          </cell>
          <cell r="J10">
            <v>28.08</v>
          </cell>
          <cell r="K10">
            <v>0</v>
          </cell>
        </row>
        <row r="11">
          <cell r="B11">
            <v>22.237500000000001</v>
          </cell>
          <cell r="C11">
            <v>28.2</v>
          </cell>
          <cell r="D11">
            <v>17.3</v>
          </cell>
          <cell r="E11">
            <v>58.458333333333336</v>
          </cell>
          <cell r="F11">
            <v>73</v>
          </cell>
          <cell r="G11">
            <v>36</v>
          </cell>
          <cell r="H11">
            <v>18.36</v>
          </cell>
          <cell r="J11">
            <v>26.64</v>
          </cell>
          <cell r="K11">
            <v>0</v>
          </cell>
        </row>
        <row r="12">
          <cell r="B12">
            <v>19.479166666666668</v>
          </cell>
          <cell r="C12">
            <v>23.3</v>
          </cell>
          <cell r="D12">
            <v>16.7</v>
          </cell>
          <cell r="E12">
            <v>73.5</v>
          </cell>
          <cell r="F12">
            <v>98</v>
          </cell>
          <cell r="G12">
            <v>52</v>
          </cell>
          <cell r="H12">
            <v>23.400000000000002</v>
          </cell>
          <cell r="J12">
            <v>34.56</v>
          </cell>
          <cell r="K12">
            <v>0</v>
          </cell>
        </row>
        <row r="13">
          <cell r="B13">
            <v>13.466666666666667</v>
          </cell>
          <cell r="C13">
            <v>18.899999999999999</v>
          </cell>
          <cell r="D13">
            <v>8.1</v>
          </cell>
          <cell r="E13">
            <v>61.166666666666664</v>
          </cell>
          <cell r="F13">
            <v>91</v>
          </cell>
          <cell r="G13">
            <v>28</v>
          </cell>
          <cell r="H13">
            <v>23.759999999999998</v>
          </cell>
          <cell r="J13">
            <v>40.680000000000007</v>
          </cell>
          <cell r="K13">
            <v>0</v>
          </cell>
        </row>
        <row r="14">
          <cell r="B14">
            <v>13.558333333333335</v>
          </cell>
          <cell r="C14">
            <v>22.3</v>
          </cell>
          <cell r="D14">
            <v>7.6</v>
          </cell>
          <cell r="E14">
            <v>51.75</v>
          </cell>
          <cell r="F14">
            <v>74</v>
          </cell>
          <cell r="G14">
            <v>28</v>
          </cell>
          <cell r="H14">
            <v>15.120000000000001</v>
          </cell>
          <cell r="J14">
            <v>24.48</v>
          </cell>
          <cell r="K14">
            <v>0</v>
          </cell>
        </row>
        <row r="15">
          <cell r="B15">
            <v>16.820833333333333</v>
          </cell>
          <cell r="C15">
            <v>22.9</v>
          </cell>
          <cell r="D15">
            <v>11.7</v>
          </cell>
          <cell r="E15">
            <v>35.041666666666664</v>
          </cell>
          <cell r="F15">
            <v>48</v>
          </cell>
          <cell r="G15">
            <v>19</v>
          </cell>
          <cell r="H15">
            <v>16.559999999999999</v>
          </cell>
          <cell r="J15">
            <v>24.840000000000003</v>
          </cell>
          <cell r="K15">
            <v>0</v>
          </cell>
        </row>
        <row r="16">
          <cell r="B16">
            <v>18.354166666666668</v>
          </cell>
          <cell r="C16">
            <v>25.3</v>
          </cell>
          <cell r="D16">
            <v>12.6</v>
          </cell>
          <cell r="E16">
            <v>38.833333333333336</v>
          </cell>
          <cell r="F16">
            <v>56</v>
          </cell>
          <cell r="G16">
            <v>25</v>
          </cell>
          <cell r="H16">
            <v>16.920000000000002</v>
          </cell>
          <cell r="J16">
            <v>30.240000000000002</v>
          </cell>
          <cell r="K16">
            <v>0</v>
          </cell>
        </row>
        <row r="17">
          <cell r="B17">
            <v>20.737500000000001</v>
          </cell>
          <cell r="C17">
            <v>29.1</v>
          </cell>
          <cell r="D17">
            <v>14.3</v>
          </cell>
          <cell r="E17">
            <v>36.416666666666664</v>
          </cell>
          <cell r="F17">
            <v>50</v>
          </cell>
          <cell r="G17">
            <v>19</v>
          </cell>
          <cell r="H17">
            <v>11.879999999999999</v>
          </cell>
          <cell r="J17">
            <v>20.52</v>
          </cell>
          <cell r="K17">
            <v>0</v>
          </cell>
        </row>
        <row r="18">
          <cell r="B18">
            <v>23.116666666666664</v>
          </cell>
          <cell r="C18">
            <v>28.6</v>
          </cell>
          <cell r="D18">
            <v>18.899999999999999</v>
          </cell>
          <cell r="E18">
            <v>30.208333333333332</v>
          </cell>
          <cell r="F18">
            <v>39</v>
          </cell>
          <cell r="G18">
            <v>22</v>
          </cell>
          <cell r="H18">
            <v>15.840000000000002</v>
          </cell>
          <cell r="J18">
            <v>29.16</v>
          </cell>
          <cell r="K18">
            <v>0</v>
          </cell>
        </row>
        <row r="19">
          <cell r="B19">
            <v>23.762499999999999</v>
          </cell>
          <cell r="C19">
            <v>29.5</v>
          </cell>
          <cell r="D19">
            <v>18.5</v>
          </cell>
          <cell r="E19">
            <v>29.791666666666668</v>
          </cell>
          <cell r="F19">
            <v>37</v>
          </cell>
          <cell r="G19">
            <v>18</v>
          </cell>
          <cell r="H19">
            <v>17.64</v>
          </cell>
          <cell r="J19">
            <v>27.36</v>
          </cell>
          <cell r="K19">
            <v>0</v>
          </cell>
        </row>
        <row r="20">
          <cell r="B20">
            <v>24.529166666666665</v>
          </cell>
          <cell r="C20">
            <v>32.5</v>
          </cell>
          <cell r="D20">
            <v>18.3</v>
          </cell>
          <cell r="E20">
            <v>33.541666666666664</v>
          </cell>
          <cell r="F20">
            <v>47</v>
          </cell>
          <cell r="G20">
            <v>18</v>
          </cell>
          <cell r="H20">
            <v>17.28</v>
          </cell>
          <cell r="J20">
            <v>27.720000000000002</v>
          </cell>
          <cell r="K20">
            <v>0</v>
          </cell>
        </row>
        <row r="21">
          <cell r="B21">
            <v>26.408333333333331</v>
          </cell>
          <cell r="C21">
            <v>33.200000000000003</v>
          </cell>
          <cell r="D21">
            <v>20.399999999999999</v>
          </cell>
          <cell r="E21">
            <v>37.291666666666664</v>
          </cell>
          <cell r="F21">
            <v>57</v>
          </cell>
          <cell r="G21">
            <v>22</v>
          </cell>
          <cell r="H21">
            <v>14.4</v>
          </cell>
          <cell r="J21">
            <v>26.64</v>
          </cell>
          <cell r="K21">
            <v>0</v>
          </cell>
        </row>
        <row r="22">
          <cell r="B22">
            <v>27.504166666666663</v>
          </cell>
          <cell r="C22">
            <v>33.9</v>
          </cell>
          <cell r="D22">
            <v>21.3</v>
          </cell>
          <cell r="E22">
            <v>35.458333333333336</v>
          </cell>
          <cell r="F22">
            <v>52</v>
          </cell>
          <cell r="G22">
            <v>23</v>
          </cell>
          <cell r="H22">
            <v>19.440000000000001</v>
          </cell>
          <cell r="J22">
            <v>35.28</v>
          </cell>
          <cell r="K22">
            <v>0</v>
          </cell>
        </row>
        <row r="23">
          <cell r="B23">
            <v>28.352173913043476</v>
          </cell>
          <cell r="C23">
            <v>33</v>
          </cell>
          <cell r="D23">
            <v>24.4</v>
          </cell>
          <cell r="E23">
            <v>34.636363636363633</v>
          </cell>
          <cell r="F23">
            <v>48</v>
          </cell>
          <cell r="G23">
            <v>25</v>
          </cell>
          <cell r="H23">
            <v>37.080000000000005</v>
          </cell>
          <cell r="J23">
            <v>63.72</v>
          </cell>
          <cell r="K23">
            <v>0</v>
          </cell>
        </row>
        <row r="24">
          <cell r="B24">
            <v>25.841666666666658</v>
          </cell>
          <cell r="C24">
            <v>30.7</v>
          </cell>
          <cell r="D24">
            <v>17.899999999999999</v>
          </cell>
          <cell r="E24">
            <v>52.958333333333336</v>
          </cell>
          <cell r="F24">
            <v>88</v>
          </cell>
          <cell r="G24">
            <v>28</v>
          </cell>
          <cell r="H24">
            <v>25.56</v>
          </cell>
          <cell r="J24">
            <v>43.56</v>
          </cell>
          <cell r="K24">
            <v>0</v>
          </cell>
        </row>
        <row r="25">
          <cell r="B25">
            <v>27.741666666666671</v>
          </cell>
          <cell r="C25">
            <v>33.9</v>
          </cell>
          <cell r="D25">
            <v>23.3</v>
          </cell>
          <cell r="E25">
            <v>53</v>
          </cell>
          <cell r="F25">
            <v>79</v>
          </cell>
          <cell r="G25">
            <v>28</v>
          </cell>
          <cell r="H25">
            <v>24.48</v>
          </cell>
          <cell r="J25">
            <v>38.519999999999996</v>
          </cell>
          <cell r="K25">
            <v>0</v>
          </cell>
        </row>
        <row r="26">
          <cell r="B26">
            <v>29.670833333333331</v>
          </cell>
          <cell r="C26">
            <v>33.200000000000003</v>
          </cell>
          <cell r="D26">
            <v>26.6</v>
          </cell>
          <cell r="E26">
            <v>33.208333333333336</v>
          </cell>
          <cell r="F26">
            <v>43</v>
          </cell>
          <cell r="G26">
            <v>25</v>
          </cell>
          <cell r="H26">
            <v>0</v>
          </cell>
          <cell r="J26" t="str">
            <v>*</v>
          </cell>
          <cell r="K26">
            <v>0</v>
          </cell>
        </row>
        <row r="27">
          <cell r="B27">
            <v>29.474999999999998</v>
          </cell>
          <cell r="C27">
            <v>33.1</v>
          </cell>
          <cell r="D27">
            <v>26.3</v>
          </cell>
          <cell r="E27">
            <v>28.291666666666668</v>
          </cell>
          <cell r="F27">
            <v>60</v>
          </cell>
          <cell r="G27">
            <v>19</v>
          </cell>
          <cell r="H27">
            <v>0</v>
          </cell>
          <cell r="J27" t="str">
            <v>*</v>
          </cell>
          <cell r="K27">
            <v>0</v>
          </cell>
        </row>
        <row r="28">
          <cell r="B28">
            <v>16.5625</v>
          </cell>
          <cell r="C28">
            <v>26.3</v>
          </cell>
          <cell r="D28">
            <v>13.5</v>
          </cell>
          <cell r="E28">
            <v>83.416666666666671</v>
          </cell>
          <cell r="F28">
            <v>99</v>
          </cell>
          <cell r="G28">
            <v>60</v>
          </cell>
          <cell r="H28">
            <v>0</v>
          </cell>
          <cell r="J28" t="str">
            <v>*</v>
          </cell>
          <cell r="K28">
            <v>0</v>
          </cell>
        </row>
        <row r="29">
          <cell r="B29">
            <v>15.366666666666665</v>
          </cell>
          <cell r="C29">
            <v>23.4</v>
          </cell>
          <cell r="D29">
            <v>9.4</v>
          </cell>
          <cell r="E29">
            <v>71.708333333333329</v>
          </cell>
          <cell r="F29">
            <v>90</v>
          </cell>
          <cell r="G29">
            <v>47</v>
          </cell>
          <cell r="H29">
            <v>0</v>
          </cell>
          <cell r="J29" t="str">
            <v>*</v>
          </cell>
          <cell r="K29">
            <v>0</v>
          </cell>
        </row>
        <row r="30">
          <cell r="B30">
            <v>16.729166666666668</v>
          </cell>
          <cell r="C30">
            <v>24.7</v>
          </cell>
          <cell r="D30">
            <v>11.9</v>
          </cell>
          <cell r="E30">
            <v>64.791666666666671</v>
          </cell>
          <cell r="F30">
            <v>84</v>
          </cell>
          <cell r="G30">
            <v>39</v>
          </cell>
          <cell r="H30">
            <v>0</v>
          </cell>
          <cell r="J30" t="str">
            <v>*</v>
          </cell>
          <cell r="K30">
            <v>0</v>
          </cell>
        </row>
        <row r="31">
          <cell r="B31">
            <v>20.387500000000003</v>
          </cell>
          <cell r="C31">
            <v>28.8</v>
          </cell>
          <cell r="D31">
            <v>14.1</v>
          </cell>
          <cell r="E31">
            <v>49.375</v>
          </cell>
          <cell r="F31">
            <v>67</v>
          </cell>
          <cell r="G31">
            <v>34</v>
          </cell>
          <cell r="H31">
            <v>0</v>
          </cell>
          <cell r="J31" t="str">
            <v>*</v>
          </cell>
          <cell r="K31">
            <v>0</v>
          </cell>
        </row>
        <row r="32">
          <cell r="B32">
            <v>23.483333333333331</v>
          </cell>
          <cell r="C32">
            <v>29.4</v>
          </cell>
          <cell r="D32">
            <v>19.899999999999999</v>
          </cell>
          <cell r="E32">
            <v>45.083333333333336</v>
          </cell>
          <cell r="F32">
            <v>59</v>
          </cell>
          <cell r="G32">
            <v>34</v>
          </cell>
          <cell r="H32">
            <v>0</v>
          </cell>
          <cell r="J32" t="str">
            <v>*</v>
          </cell>
          <cell r="K32">
            <v>0</v>
          </cell>
        </row>
        <row r="33">
          <cell r="B33">
            <v>25.308333333333337</v>
          </cell>
          <cell r="C33">
            <v>33.700000000000003</v>
          </cell>
          <cell r="D33">
            <v>18.3</v>
          </cell>
          <cell r="E33">
            <v>45.75</v>
          </cell>
          <cell r="F33">
            <v>66</v>
          </cell>
          <cell r="G33">
            <v>22</v>
          </cell>
          <cell r="H33">
            <v>0</v>
          </cell>
          <cell r="J33" t="str">
            <v>*</v>
          </cell>
          <cell r="K33">
            <v>0</v>
          </cell>
        </row>
        <row r="34">
          <cell r="B34">
            <v>27.241666666666674</v>
          </cell>
          <cell r="C34">
            <v>33.799999999999997</v>
          </cell>
          <cell r="D34">
            <v>21.5</v>
          </cell>
          <cell r="E34">
            <v>39.958333333333336</v>
          </cell>
          <cell r="F34">
            <v>60</v>
          </cell>
          <cell r="G34">
            <v>24</v>
          </cell>
          <cell r="H34">
            <v>0</v>
          </cell>
          <cell r="J34" t="str">
            <v>*</v>
          </cell>
          <cell r="K34">
            <v>0</v>
          </cell>
        </row>
        <row r="35">
          <cell r="B35">
            <v>27.081818181818189</v>
          </cell>
          <cell r="C35">
            <v>34.200000000000003</v>
          </cell>
          <cell r="D35">
            <v>21.8</v>
          </cell>
          <cell r="E35">
            <v>37.18181818181818</v>
          </cell>
          <cell r="F35">
            <v>50</v>
          </cell>
          <cell r="G35">
            <v>25</v>
          </cell>
          <cell r="H35">
            <v>0</v>
          </cell>
          <cell r="J35" t="str">
            <v>*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>
            <v>26.468181818181812</v>
          </cell>
          <cell r="C25">
            <v>35.5</v>
          </cell>
          <cell r="D25">
            <v>19.5</v>
          </cell>
          <cell r="E25">
            <v>58.636363636363633</v>
          </cell>
          <cell r="F25">
            <v>92</v>
          </cell>
          <cell r="G25">
            <v>26</v>
          </cell>
          <cell r="H25">
            <v>19.8</v>
          </cell>
          <cell r="J25">
            <v>32.4</v>
          </cell>
          <cell r="K25">
            <v>0</v>
          </cell>
        </row>
        <row r="26">
          <cell r="B26">
            <v>28.212499999999995</v>
          </cell>
          <cell r="C26">
            <v>36</v>
          </cell>
          <cell r="D26">
            <v>19</v>
          </cell>
          <cell r="E26">
            <v>36.583333333333336</v>
          </cell>
          <cell r="F26">
            <v>66</v>
          </cell>
          <cell r="G26">
            <v>17</v>
          </cell>
          <cell r="H26">
            <v>23.759999999999998</v>
          </cell>
          <cell r="J26">
            <v>42.84</v>
          </cell>
          <cell r="K26">
            <v>0</v>
          </cell>
        </row>
        <row r="27">
          <cell r="B27">
            <v>28.233333333333331</v>
          </cell>
          <cell r="C27">
            <v>35.4</v>
          </cell>
          <cell r="D27">
            <v>21.5</v>
          </cell>
          <cell r="E27">
            <v>25.708333333333332</v>
          </cell>
          <cell r="F27">
            <v>34</v>
          </cell>
          <cell r="G27">
            <v>15</v>
          </cell>
          <cell r="H27">
            <v>28.44</v>
          </cell>
          <cell r="J27">
            <v>46.440000000000005</v>
          </cell>
          <cell r="K27">
            <v>0</v>
          </cell>
        </row>
        <row r="28">
          <cell r="B28">
            <v>21.537499999999998</v>
          </cell>
          <cell r="C28">
            <v>28.4</v>
          </cell>
          <cell r="D28">
            <v>18.100000000000001</v>
          </cell>
          <cell r="E28">
            <v>66.5</v>
          </cell>
          <cell r="F28">
            <v>91</v>
          </cell>
          <cell r="G28">
            <v>28</v>
          </cell>
          <cell r="H28">
            <v>17.64</v>
          </cell>
          <cell r="J28">
            <v>32.04</v>
          </cell>
          <cell r="K28">
            <v>0</v>
          </cell>
        </row>
        <row r="29">
          <cell r="B29">
            <v>18.024999999999999</v>
          </cell>
          <cell r="C29">
            <v>28</v>
          </cell>
          <cell r="D29">
            <v>12</v>
          </cell>
          <cell r="E29">
            <v>72.333333333333329</v>
          </cell>
          <cell r="F29">
            <v>94</v>
          </cell>
          <cell r="G29">
            <v>44</v>
          </cell>
          <cell r="H29">
            <v>15.840000000000002</v>
          </cell>
          <cell r="J29">
            <v>29.52</v>
          </cell>
          <cell r="K29">
            <v>0</v>
          </cell>
        </row>
        <row r="30">
          <cell r="B30">
            <v>18.970833333333331</v>
          </cell>
          <cell r="C30">
            <v>26.3</v>
          </cell>
          <cell r="D30">
            <v>12</v>
          </cell>
          <cell r="E30">
            <v>64.291666666666671</v>
          </cell>
          <cell r="F30">
            <v>84</v>
          </cell>
          <cell r="G30">
            <v>41</v>
          </cell>
          <cell r="H30">
            <v>14.4</v>
          </cell>
          <cell r="J30">
            <v>26.28</v>
          </cell>
          <cell r="K30">
            <v>0</v>
          </cell>
        </row>
        <row r="31">
          <cell r="B31">
            <v>21.512499999999999</v>
          </cell>
          <cell r="C31">
            <v>31.4</v>
          </cell>
          <cell r="D31">
            <v>13.4</v>
          </cell>
          <cell r="E31">
            <v>53.958333333333336</v>
          </cell>
          <cell r="F31">
            <v>78</v>
          </cell>
          <cell r="G31">
            <v>28</v>
          </cell>
          <cell r="H31">
            <v>12.24</v>
          </cell>
          <cell r="J31">
            <v>23.040000000000003</v>
          </cell>
          <cell r="K31">
            <v>0</v>
          </cell>
        </row>
        <row r="32">
          <cell r="B32">
            <v>22.249999999999996</v>
          </cell>
          <cell r="C32">
            <v>27</v>
          </cell>
          <cell r="D32">
            <v>17.2</v>
          </cell>
          <cell r="E32">
            <v>55.75</v>
          </cell>
          <cell r="F32">
            <v>77</v>
          </cell>
          <cell r="G32">
            <v>41</v>
          </cell>
          <cell r="H32">
            <v>17.28</v>
          </cell>
          <cell r="J32">
            <v>30.96</v>
          </cell>
          <cell r="K32">
            <v>0</v>
          </cell>
        </row>
        <row r="33">
          <cell r="B33">
            <v>23.095833333333331</v>
          </cell>
          <cell r="C33">
            <v>33.1</v>
          </cell>
          <cell r="D33">
            <v>16.3</v>
          </cell>
          <cell r="E33">
            <v>59.291666666666664</v>
          </cell>
          <cell r="F33">
            <v>87</v>
          </cell>
          <cell r="G33">
            <v>25</v>
          </cell>
          <cell r="H33">
            <v>17.28</v>
          </cell>
          <cell r="J33">
            <v>31.319999999999997</v>
          </cell>
          <cell r="K33">
            <v>0</v>
          </cell>
        </row>
        <row r="34">
          <cell r="B34">
            <v>24.554166666666664</v>
          </cell>
          <cell r="C34">
            <v>33.6</v>
          </cell>
          <cell r="D34">
            <v>15.8</v>
          </cell>
          <cell r="E34">
            <v>51</v>
          </cell>
          <cell r="F34">
            <v>87</v>
          </cell>
          <cell r="G34">
            <v>22</v>
          </cell>
          <cell r="H34">
            <v>22.68</v>
          </cell>
          <cell r="J34">
            <v>37.800000000000004</v>
          </cell>
          <cell r="K34">
            <v>0</v>
          </cell>
        </row>
        <row r="35">
          <cell r="B35">
            <v>25.579166666666666</v>
          </cell>
          <cell r="C35">
            <v>35.5</v>
          </cell>
          <cell r="D35">
            <v>16.8</v>
          </cell>
          <cell r="E35">
            <v>40</v>
          </cell>
          <cell r="F35">
            <v>63</v>
          </cell>
          <cell r="G35">
            <v>19</v>
          </cell>
          <cell r="H35">
            <v>21.6</v>
          </cell>
          <cell r="J35">
            <v>36.36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28.204166666666669</v>
          </cell>
          <cell r="C5">
            <v>35.5</v>
          </cell>
          <cell r="D5">
            <v>23.7</v>
          </cell>
          <cell r="E5">
            <v>45.791666666666664</v>
          </cell>
          <cell r="F5">
            <v>58</v>
          </cell>
          <cell r="G5">
            <v>28</v>
          </cell>
          <cell r="H5">
            <v>0</v>
          </cell>
          <cell r="K5">
            <v>0</v>
          </cell>
        </row>
        <row r="6">
          <cell r="B6">
            <v>28.341666666666669</v>
          </cell>
          <cell r="C6">
            <v>35.1</v>
          </cell>
          <cell r="D6">
            <v>23.9</v>
          </cell>
          <cell r="E6">
            <v>55.083333333333336</v>
          </cell>
          <cell r="F6">
            <v>69</v>
          </cell>
          <cell r="G6">
            <v>36</v>
          </cell>
          <cell r="H6">
            <v>0</v>
          </cell>
          <cell r="K6">
            <v>0</v>
          </cell>
        </row>
        <row r="7">
          <cell r="B7">
            <v>28.341666666666658</v>
          </cell>
          <cell r="C7">
            <v>33</v>
          </cell>
          <cell r="D7">
            <v>24.8</v>
          </cell>
          <cell r="E7">
            <v>57.416666666666664</v>
          </cell>
          <cell r="F7">
            <v>72</v>
          </cell>
          <cell r="G7">
            <v>45</v>
          </cell>
          <cell r="H7">
            <v>0</v>
          </cell>
          <cell r="K7">
            <v>0</v>
          </cell>
        </row>
        <row r="8">
          <cell r="B8">
            <v>22.275000000000002</v>
          </cell>
          <cell r="C8">
            <v>27.7</v>
          </cell>
          <cell r="D8">
            <v>20.5</v>
          </cell>
          <cell r="E8">
            <v>76</v>
          </cell>
          <cell r="F8">
            <v>88</v>
          </cell>
          <cell r="G8">
            <v>54</v>
          </cell>
          <cell r="H8">
            <v>0</v>
          </cell>
          <cell r="K8">
            <v>10.199999999999998</v>
          </cell>
        </row>
        <row r="9">
          <cell r="B9">
            <v>20.916666666666661</v>
          </cell>
          <cell r="C9">
            <v>23.2</v>
          </cell>
          <cell r="D9">
            <v>19.5</v>
          </cell>
          <cell r="E9">
            <v>79.5</v>
          </cell>
          <cell r="F9">
            <v>87</v>
          </cell>
          <cell r="G9">
            <v>71</v>
          </cell>
          <cell r="H9">
            <v>0</v>
          </cell>
          <cell r="K9">
            <v>0.2</v>
          </cell>
        </row>
        <row r="10">
          <cell r="B10">
            <v>22.245833333333326</v>
          </cell>
          <cell r="C10">
            <v>28.6</v>
          </cell>
          <cell r="D10">
            <v>18.600000000000001</v>
          </cell>
          <cell r="E10">
            <v>72.333333333333329</v>
          </cell>
          <cell r="F10">
            <v>87</v>
          </cell>
          <cell r="G10">
            <v>49</v>
          </cell>
          <cell r="H10">
            <v>0</v>
          </cell>
          <cell r="K10">
            <v>0</v>
          </cell>
        </row>
        <row r="11">
          <cell r="B11">
            <v>23.862499999999997</v>
          </cell>
          <cell r="C11">
            <v>29.7</v>
          </cell>
          <cell r="D11">
            <v>19.600000000000001</v>
          </cell>
          <cell r="E11">
            <v>66.458333333333329</v>
          </cell>
          <cell r="F11">
            <v>86</v>
          </cell>
          <cell r="G11">
            <v>36</v>
          </cell>
          <cell r="H11">
            <v>0.36000000000000004</v>
          </cell>
          <cell r="K11">
            <v>0</v>
          </cell>
        </row>
        <row r="12">
          <cell r="B12">
            <v>22.333333333333332</v>
          </cell>
          <cell r="C12">
            <v>25.3</v>
          </cell>
          <cell r="D12">
            <v>20.2</v>
          </cell>
          <cell r="E12">
            <v>56.833333333333336</v>
          </cell>
          <cell r="F12">
            <v>77</v>
          </cell>
          <cell r="G12">
            <v>30</v>
          </cell>
          <cell r="H12">
            <v>0.36000000000000004</v>
          </cell>
          <cell r="K12">
            <v>0</v>
          </cell>
        </row>
        <row r="13">
          <cell r="B13">
            <v>18.1875</v>
          </cell>
          <cell r="C13">
            <v>21.7</v>
          </cell>
          <cell r="D13">
            <v>15.6</v>
          </cell>
          <cell r="E13">
            <v>39.541666666666664</v>
          </cell>
          <cell r="F13">
            <v>57</v>
          </cell>
          <cell r="G13">
            <v>23</v>
          </cell>
          <cell r="H13">
            <v>0</v>
          </cell>
          <cell r="K13">
            <v>0</v>
          </cell>
        </row>
        <row r="14">
          <cell r="B14">
            <v>17.516666666666669</v>
          </cell>
          <cell r="C14">
            <v>25</v>
          </cell>
          <cell r="D14">
            <v>12.2</v>
          </cell>
          <cell r="E14">
            <v>41.666666666666664</v>
          </cell>
          <cell r="F14">
            <v>63</v>
          </cell>
          <cell r="G14">
            <v>22</v>
          </cell>
          <cell r="H14">
            <v>0</v>
          </cell>
          <cell r="K14">
            <v>0</v>
          </cell>
        </row>
        <row r="15">
          <cell r="B15">
            <v>19.945833333333329</v>
          </cell>
          <cell r="C15">
            <v>28</v>
          </cell>
          <cell r="D15">
            <v>13.4</v>
          </cell>
          <cell r="E15">
            <v>48</v>
          </cell>
          <cell r="F15">
            <v>78</v>
          </cell>
          <cell r="G15">
            <v>20</v>
          </cell>
          <cell r="H15">
            <v>0</v>
          </cell>
          <cell r="K15">
            <v>0</v>
          </cell>
        </row>
        <row r="16">
          <cell r="B16">
            <v>21.054166666666667</v>
          </cell>
          <cell r="C16">
            <v>28</v>
          </cell>
          <cell r="D16">
            <v>12.5</v>
          </cell>
          <cell r="E16">
            <v>38.458333333333336</v>
          </cell>
          <cell r="F16">
            <v>82</v>
          </cell>
          <cell r="G16">
            <v>18</v>
          </cell>
          <cell r="H16">
            <v>0</v>
          </cell>
          <cell r="K16">
            <v>0</v>
          </cell>
        </row>
        <row r="17">
          <cell r="B17">
            <v>23.108333333333334</v>
          </cell>
          <cell r="C17">
            <v>32.1</v>
          </cell>
          <cell r="D17">
            <v>15.7</v>
          </cell>
          <cell r="E17">
            <v>42.291666666666664</v>
          </cell>
          <cell r="F17">
            <v>77</v>
          </cell>
          <cell r="G17">
            <v>18</v>
          </cell>
          <cell r="H17">
            <v>0</v>
          </cell>
          <cell r="K17">
            <v>0</v>
          </cell>
        </row>
        <row r="18">
          <cell r="B18">
            <v>24.825000000000003</v>
          </cell>
          <cell r="C18">
            <v>33.799999999999997</v>
          </cell>
          <cell r="D18">
            <v>17.600000000000001</v>
          </cell>
          <cell r="E18">
            <v>42.375</v>
          </cell>
          <cell r="F18">
            <v>78</v>
          </cell>
          <cell r="G18">
            <v>17</v>
          </cell>
          <cell r="H18">
            <v>0</v>
          </cell>
          <cell r="K18">
            <v>0</v>
          </cell>
        </row>
        <row r="19">
          <cell r="B19">
            <v>25.824999999999999</v>
          </cell>
          <cell r="C19">
            <v>34</v>
          </cell>
          <cell r="D19">
            <v>17.7</v>
          </cell>
          <cell r="E19">
            <v>38.833333333333336</v>
          </cell>
          <cell r="F19">
            <v>79</v>
          </cell>
          <cell r="G19">
            <v>21</v>
          </cell>
          <cell r="H19">
            <v>0</v>
          </cell>
          <cell r="K19">
            <v>0</v>
          </cell>
        </row>
        <row r="20">
          <cell r="B20">
            <v>25.787499999999994</v>
          </cell>
          <cell r="C20">
            <v>34.799999999999997</v>
          </cell>
          <cell r="D20">
            <v>18</v>
          </cell>
          <cell r="E20">
            <v>38.666666666666664</v>
          </cell>
          <cell r="F20">
            <v>72</v>
          </cell>
          <cell r="G20">
            <v>19</v>
          </cell>
          <cell r="H20">
            <v>0</v>
          </cell>
          <cell r="K20">
            <v>0</v>
          </cell>
        </row>
        <row r="21">
          <cell r="B21">
            <v>28.883333333333326</v>
          </cell>
          <cell r="C21">
            <v>35.799999999999997</v>
          </cell>
          <cell r="D21">
            <v>21.7</v>
          </cell>
          <cell r="E21">
            <v>33.166666666666664</v>
          </cell>
          <cell r="F21">
            <v>59</v>
          </cell>
          <cell r="G21">
            <v>21</v>
          </cell>
          <cell r="H21">
            <v>0</v>
          </cell>
          <cell r="K21">
            <v>0</v>
          </cell>
        </row>
        <row r="22">
          <cell r="B22">
            <v>29.479166666666671</v>
          </cell>
          <cell r="C22">
            <v>36.5</v>
          </cell>
          <cell r="D22">
            <v>23.7</v>
          </cell>
          <cell r="E22">
            <v>37.041666666666664</v>
          </cell>
          <cell r="F22">
            <v>54</v>
          </cell>
          <cell r="G22">
            <v>24</v>
          </cell>
          <cell r="H22">
            <v>0</v>
          </cell>
          <cell r="K22">
            <v>0</v>
          </cell>
        </row>
        <row r="23">
          <cell r="B23">
            <v>30.266666666666666</v>
          </cell>
          <cell r="C23">
            <v>37.5</v>
          </cell>
          <cell r="D23">
            <v>25.7</v>
          </cell>
          <cell r="E23">
            <v>44.625</v>
          </cell>
          <cell r="F23">
            <v>60</v>
          </cell>
          <cell r="G23">
            <v>24</v>
          </cell>
          <cell r="H23">
            <v>0.36000000000000004</v>
          </cell>
          <cell r="K23">
            <v>0</v>
          </cell>
        </row>
        <row r="24">
          <cell r="B24">
            <v>26.370833333333334</v>
          </cell>
          <cell r="C24">
            <v>32.4</v>
          </cell>
          <cell r="D24">
            <v>20</v>
          </cell>
          <cell r="E24">
            <v>50</v>
          </cell>
          <cell r="F24">
            <v>75</v>
          </cell>
          <cell r="G24">
            <v>33</v>
          </cell>
          <cell r="H24">
            <v>0</v>
          </cell>
          <cell r="K24">
            <v>0</v>
          </cell>
        </row>
        <row r="25">
          <cell r="B25">
            <v>28.795833333333334</v>
          </cell>
          <cell r="C25">
            <v>36.799999999999997</v>
          </cell>
          <cell r="D25">
            <v>23.6</v>
          </cell>
          <cell r="E25">
            <v>54.875</v>
          </cell>
          <cell r="F25">
            <v>72</v>
          </cell>
          <cell r="G25">
            <v>36</v>
          </cell>
          <cell r="H25">
            <v>0</v>
          </cell>
          <cell r="K25">
            <v>0</v>
          </cell>
        </row>
        <row r="26">
          <cell r="B26">
            <v>30.479166666666671</v>
          </cell>
          <cell r="C26">
            <v>37.1</v>
          </cell>
          <cell r="D26">
            <v>25.6</v>
          </cell>
          <cell r="E26">
            <v>48.5</v>
          </cell>
          <cell r="F26">
            <v>68</v>
          </cell>
          <cell r="G26">
            <v>22</v>
          </cell>
          <cell r="H26">
            <v>0.36000000000000004</v>
          </cell>
          <cell r="K26">
            <v>0</v>
          </cell>
        </row>
        <row r="27">
          <cell r="B27">
            <v>28.254166666666674</v>
          </cell>
          <cell r="C27">
            <v>37.6</v>
          </cell>
          <cell r="D27">
            <v>17.8</v>
          </cell>
          <cell r="E27">
            <v>42.083333333333336</v>
          </cell>
          <cell r="F27">
            <v>56</v>
          </cell>
          <cell r="G27">
            <v>30</v>
          </cell>
          <cell r="H27">
            <v>0.36000000000000004</v>
          </cell>
          <cell r="K27">
            <v>0</v>
          </cell>
        </row>
        <row r="28">
          <cell r="B28">
            <v>17.475000000000005</v>
          </cell>
          <cell r="C28">
            <v>22.3</v>
          </cell>
          <cell r="D28">
            <v>14.7</v>
          </cell>
          <cell r="E28">
            <v>55</v>
          </cell>
          <cell r="F28">
            <v>75</v>
          </cell>
          <cell r="G28">
            <v>30</v>
          </cell>
          <cell r="H28">
            <v>0.36000000000000004</v>
          </cell>
          <cell r="K28">
            <v>0</v>
          </cell>
        </row>
        <row r="29">
          <cell r="B29">
            <v>14.629166666666665</v>
          </cell>
          <cell r="C29">
            <v>19.3</v>
          </cell>
          <cell r="D29">
            <v>10.5</v>
          </cell>
          <cell r="E29">
            <v>57.083333333333336</v>
          </cell>
          <cell r="F29">
            <v>71</v>
          </cell>
          <cell r="G29">
            <v>33</v>
          </cell>
          <cell r="H29">
            <v>0.36000000000000004</v>
          </cell>
          <cell r="K29">
            <v>0</v>
          </cell>
        </row>
        <row r="30">
          <cell r="B30">
            <v>16.749999999999996</v>
          </cell>
          <cell r="C30">
            <v>25.8</v>
          </cell>
          <cell r="D30">
            <v>11</v>
          </cell>
          <cell r="E30">
            <v>52.875</v>
          </cell>
          <cell r="F30">
            <v>79</v>
          </cell>
          <cell r="G30">
            <v>18</v>
          </cell>
          <cell r="H30">
            <v>0</v>
          </cell>
          <cell r="K30">
            <v>0</v>
          </cell>
        </row>
        <row r="31">
          <cell r="B31">
            <v>22.245833333333334</v>
          </cell>
          <cell r="C31">
            <v>30</v>
          </cell>
          <cell r="D31">
            <v>15.2</v>
          </cell>
          <cell r="E31">
            <v>31.625</v>
          </cell>
          <cell r="F31">
            <v>62</v>
          </cell>
          <cell r="G31">
            <v>19</v>
          </cell>
          <cell r="H31">
            <v>0</v>
          </cell>
          <cell r="K31">
            <v>0</v>
          </cell>
        </row>
        <row r="32">
          <cell r="B32">
            <v>24.775000000000002</v>
          </cell>
          <cell r="C32">
            <v>33.5</v>
          </cell>
          <cell r="D32">
            <v>17.100000000000001</v>
          </cell>
          <cell r="E32">
            <v>40.416666666666664</v>
          </cell>
          <cell r="F32">
            <v>74</v>
          </cell>
          <cell r="G32">
            <v>22</v>
          </cell>
          <cell r="H32">
            <v>0</v>
          </cell>
          <cell r="K32">
            <v>0</v>
          </cell>
        </row>
        <row r="33">
          <cell r="B33">
            <v>27.683333333333337</v>
          </cell>
          <cell r="C33">
            <v>35.799999999999997</v>
          </cell>
          <cell r="D33">
            <v>20.7</v>
          </cell>
          <cell r="E33">
            <v>43.541666666666664</v>
          </cell>
          <cell r="F33">
            <v>70</v>
          </cell>
          <cell r="G33">
            <v>28</v>
          </cell>
          <cell r="H33">
            <v>0</v>
          </cell>
          <cell r="K33">
            <v>0</v>
          </cell>
        </row>
        <row r="34">
          <cell r="B34">
            <v>28.883333333333336</v>
          </cell>
          <cell r="C34">
            <v>34.6</v>
          </cell>
          <cell r="D34">
            <v>24.6</v>
          </cell>
          <cell r="E34">
            <v>44.083333333333336</v>
          </cell>
          <cell r="F34">
            <v>53</v>
          </cell>
          <cell r="G34">
            <v>33</v>
          </cell>
          <cell r="H34">
            <v>0</v>
          </cell>
          <cell r="K34">
            <v>0</v>
          </cell>
        </row>
        <row r="35">
          <cell r="B35">
            <v>29.879166666666663</v>
          </cell>
          <cell r="C35">
            <v>36.4</v>
          </cell>
          <cell r="D35">
            <v>24.7</v>
          </cell>
          <cell r="E35">
            <v>43.625</v>
          </cell>
          <cell r="F35">
            <v>52</v>
          </cell>
          <cell r="G35">
            <v>32</v>
          </cell>
          <cell r="H35">
            <v>0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26.470833333333335</v>
          </cell>
          <cell r="C5">
            <v>33.700000000000003</v>
          </cell>
          <cell r="D5">
            <v>20.100000000000001</v>
          </cell>
          <cell r="E5">
            <v>61.583333333333336</v>
          </cell>
          <cell r="F5">
            <v>91</v>
          </cell>
          <cell r="G5">
            <v>40</v>
          </cell>
          <cell r="H5">
            <v>14.04</v>
          </cell>
          <cell r="J5">
            <v>31.319999999999997</v>
          </cell>
          <cell r="K5">
            <v>0</v>
          </cell>
        </row>
        <row r="6">
          <cell r="B6">
            <v>27.258333333333336</v>
          </cell>
          <cell r="C6">
            <v>32.700000000000003</v>
          </cell>
          <cell r="D6">
            <v>22.5</v>
          </cell>
          <cell r="E6">
            <v>62.458333333333336</v>
          </cell>
          <cell r="F6">
            <v>82</v>
          </cell>
          <cell r="G6">
            <v>38</v>
          </cell>
          <cell r="H6">
            <v>10.08</v>
          </cell>
          <cell r="J6">
            <v>23.040000000000003</v>
          </cell>
          <cell r="K6">
            <v>0</v>
          </cell>
        </row>
        <row r="7">
          <cell r="B7">
            <v>26.395833333333332</v>
          </cell>
          <cell r="C7">
            <v>31.7</v>
          </cell>
          <cell r="D7">
            <v>22.5</v>
          </cell>
          <cell r="E7">
            <v>75.166666666666671</v>
          </cell>
          <cell r="F7">
            <v>96</v>
          </cell>
          <cell r="G7">
            <v>52</v>
          </cell>
          <cell r="H7">
            <v>9</v>
          </cell>
          <cell r="J7">
            <v>21.96</v>
          </cell>
          <cell r="K7">
            <v>0</v>
          </cell>
        </row>
        <row r="8">
          <cell r="B8">
            <v>23.05</v>
          </cell>
          <cell r="C8">
            <v>28.6</v>
          </cell>
          <cell r="D8">
            <v>20.7</v>
          </cell>
          <cell r="E8">
            <v>84.708333333333329</v>
          </cell>
          <cell r="F8">
            <v>98</v>
          </cell>
          <cell r="G8">
            <v>57</v>
          </cell>
          <cell r="H8">
            <v>11.16</v>
          </cell>
          <cell r="J8">
            <v>34.92</v>
          </cell>
          <cell r="K8">
            <v>12.799999999999999</v>
          </cell>
        </row>
        <row r="9">
          <cell r="B9">
            <v>21.995833333333326</v>
          </cell>
          <cell r="C9">
            <v>26.1</v>
          </cell>
          <cell r="D9">
            <v>20.5</v>
          </cell>
          <cell r="E9">
            <v>84.833333333333329</v>
          </cell>
          <cell r="F9">
            <v>98</v>
          </cell>
          <cell r="G9">
            <v>66</v>
          </cell>
          <cell r="H9">
            <v>11.520000000000001</v>
          </cell>
          <cell r="J9">
            <v>23.400000000000002</v>
          </cell>
          <cell r="K9">
            <v>0</v>
          </cell>
        </row>
        <row r="10">
          <cell r="B10">
            <v>21.795833333333334</v>
          </cell>
          <cell r="C10">
            <v>27</v>
          </cell>
          <cell r="D10">
            <v>18.7</v>
          </cell>
          <cell r="E10">
            <v>80.916666666666671</v>
          </cell>
          <cell r="F10">
            <v>94</v>
          </cell>
          <cell r="G10">
            <v>55</v>
          </cell>
          <cell r="H10">
            <v>13.32</v>
          </cell>
          <cell r="J10">
            <v>27</v>
          </cell>
          <cell r="K10">
            <v>0</v>
          </cell>
        </row>
        <row r="11">
          <cell r="B11">
            <v>23.112499999999997</v>
          </cell>
          <cell r="C11">
            <v>29.9</v>
          </cell>
          <cell r="D11">
            <v>18.399999999999999</v>
          </cell>
          <cell r="E11">
            <v>76.333333333333329</v>
          </cell>
          <cell r="F11">
            <v>95</v>
          </cell>
          <cell r="G11">
            <v>48</v>
          </cell>
          <cell r="H11">
            <v>7.2</v>
          </cell>
          <cell r="J11">
            <v>16.559999999999999</v>
          </cell>
          <cell r="K11">
            <v>0</v>
          </cell>
        </row>
        <row r="12">
          <cell r="B12">
            <v>22.837500000000002</v>
          </cell>
          <cell r="C12">
            <v>26.3</v>
          </cell>
          <cell r="D12">
            <v>20.100000000000001</v>
          </cell>
          <cell r="E12">
            <v>70.958333333333329</v>
          </cell>
          <cell r="F12">
            <v>94</v>
          </cell>
          <cell r="G12">
            <v>44</v>
          </cell>
          <cell r="H12">
            <v>14.76</v>
          </cell>
          <cell r="J12">
            <v>35.28</v>
          </cell>
          <cell r="K12">
            <v>0.8</v>
          </cell>
        </row>
        <row r="13">
          <cell r="B13">
            <v>18.858333333333331</v>
          </cell>
          <cell r="C13">
            <v>22.2</v>
          </cell>
          <cell r="D13">
            <v>15.7</v>
          </cell>
          <cell r="E13">
            <v>51.208333333333336</v>
          </cell>
          <cell r="F13">
            <v>68</v>
          </cell>
          <cell r="G13">
            <v>35</v>
          </cell>
          <cell r="H13">
            <v>18</v>
          </cell>
          <cell r="J13">
            <v>47.519999999999996</v>
          </cell>
          <cell r="K13">
            <v>0</v>
          </cell>
        </row>
        <row r="14">
          <cell r="B14">
            <v>16.533333333333331</v>
          </cell>
          <cell r="C14">
            <v>22.7</v>
          </cell>
          <cell r="D14">
            <v>12.1</v>
          </cell>
          <cell r="E14">
            <v>56.75</v>
          </cell>
          <cell r="F14">
            <v>75</v>
          </cell>
          <cell r="G14">
            <v>38</v>
          </cell>
          <cell r="H14">
            <v>9.7200000000000006</v>
          </cell>
          <cell r="J14">
            <v>25.56</v>
          </cell>
          <cell r="K14">
            <v>0</v>
          </cell>
        </row>
        <row r="15">
          <cell r="B15">
            <v>18.466666666666665</v>
          </cell>
          <cell r="C15">
            <v>26.1</v>
          </cell>
          <cell r="D15">
            <v>12.6</v>
          </cell>
          <cell r="E15">
            <v>59.625</v>
          </cell>
          <cell r="F15">
            <v>87</v>
          </cell>
          <cell r="G15">
            <v>31</v>
          </cell>
          <cell r="H15">
            <v>10.08</v>
          </cell>
          <cell r="J15">
            <v>25.92</v>
          </cell>
          <cell r="K15">
            <v>0</v>
          </cell>
        </row>
        <row r="16">
          <cell r="B16">
            <v>18.687499999999996</v>
          </cell>
          <cell r="C16">
            <v>27.7</v>
          </cell>
          <cell r="D16">
            <v>11.4</v>
          </cell>
          <cell r="E16">
            <v>57.416666666666664</v>
          </cell>
          <cell r="F16">
            <v>89</v>
          </cell>
          <cell r="G16">
            <v>22</v>
          </cell>
          <cell r="H16">
            <v>7.5600000000000005</v>
          </cell>
          <cell r="J16">
            <v>13.32</v>
          </cell>
          <cell r="K16">
            <v>0</v>
          </cell>
        </row>
        <row r="17">
          <cell r="B17">
            <v>20.016666666666666</v>
          </cell>
          <cell r="C17">
            <v>29.1</v>
          </cell>
          <cell r="D17">
            <v>12.9</v>
          </cell>
          <cell r="E17">
            <v>53.708333333333336</v>
          </cell>
          <cell r="F17">
            <v>74</v>
          </cell>
          <cell r="G17">
            <v>33</v>
          </cell>
          <cell r="H17">
            <v>7.2</v>
          </cell>
          <cell r="J17">
            <v>11.16</v>
          </cell>
          <cell r="K17">
            <v>0</v>
          </cell>
        </row>
        <row r="18">
          <cell r="B18">
            <v>21.308333333333334</v>
          </cell>
          <cell r="C18">
            <v>30.9</v>
          </cell>
          <cell r="D18">
            <v>14.7</v>
          </cell>
          <cell r="E18">
            <v>55.166666666666664</v>
          </cell>
          <cell r="F18">
            <v>83</v>
          </cell>
          <cell r="G18">
            <v>24</v>
          </cell>
          <cell r="H18">
            <v>6.12</v>
          </cell>
          <cell r="J18">
            <v>12.96</v>
          </cell>
          <cell r="K18">
            <v>0</v>
          </cell>
        </row>
        <row r="19">
          <cell r="B19">
            <v>22.516666666666669</v>
          </cell>
          <cell r="C19">
            <v>31</v>
          </cell>
          <cell r="D19">
            <v>17.100000000000001</v>
          </cell>
          <cell r="E19">
            <v>57.208333333333336</v>
          </cell>
          <cell r="F19">
            <v>85</v>
          </cell>
          <cell r="G19">
            <v>32</v>
          </cell>
          <cell r="H19">
            <v>7.9200000000000008</v>
          </cell>
          <cell r="J19">
            <v>18.720000000000002</v>
          </cell>
          <cell r="K19">
            <v>0</v>
          </cell>
        </row>
        <row r="20">
          <cell r="B20">
            <v>22.970833333333335</v>
          </cell>
          <cell r="C20">
            <v>31.8</v>
          </cell>
          <cell r="D20">
            <v>16.3</v>
          </cell>
          <cell r="E20">
            <v>54.916666666666664</v>
          </cell>
          <cell r="F20">
            <v>85</v>
          </cell>
          <cell r="G20">
            <v>32</v>
          </cell>
          <cell r="H20">
            <v>11.16</v>
          </cell>
          <cell r="J20">
            <v>18.36</v>
          </cell>
          <cell r="K20">
            <v>0</v>
          </cell>
        </row>
        <row r="21">
          <cell r="B21">
            <v>24.770833333333339</v>
          </cell>
          <cell r="C21">
            <v>33.4</v>
          </cell>
          <cell r="D21">
            <v>18.5</v>
          </cell>
          <cell r="E21">
            <v>60.916666666666664</v>
          </cell>
          <cell r="F21">
            <v>89</v>
          </cell>
          <cell r="G21">
            <v>34</v>
          </cell>
          <cell r="H21">
            <v>9.7200000000000006</v>
          </cell>
          <cell r="J21">
            <v>15.840000000000002</v>
          </cell>
          <cell r="K21">
            <v>0</v>
          </cell>
        </row>
        <row r="22">
          <cell r="B22">
            <v>26.433333333333334</v>
          </cell>
          <cell r="C22">
            <v>34.1</v>
          </cell>
          <cell r="D22">
            <v>20.6</v>
          </cell>
          <cell r="E22">
            <v>56.916666666666664</v>
          </cell>
          <cell r="F22">
            <v>85</v>
          </cell>
          <cell r="G22">
            <v>32</v>
          </cell>
          <cell r="H22">
            <v>11.520000000000001</v>
          </cell>
          <cell r="J22">
            <v>21.96</v>
          </cell>
          <cell r="K22">
            <v>0</v>
          </cell>
        </row>
        <row r="23">
          <cell r="B23">
            <v>28.291304347826078</v>
          </cell>
          <cell r="C23">
            <v>35.5</v>
          </cell>
          <cell r="D23">
            <v>22.3</v>
          </cell>
          <cell r="E23">
            <v>55.130434782608695</v>
          </cell>
          <cell r="F23">
            <v>85</v>
          </cell>
          <cell r="G23">
            <v>31</v>
          </cell>
          <cell r="H23">
            <v>15.48</v>
          </cell>
          <cell r="J23">
            <v>40.680000000000007</v>
          </cell>
          <cell r="K23">
            <v>0</v>
          </cell>
        </row>
        <row r="24">
          <cell r="B24">
            <v>28.299999999999997</v>
          </cell>
          <cell r="C24">
            <v>33.9</v>
          </cell>
          <cell r="D24">
            <v>23.8</v>
          </cell>
          <cell r="E24">
            <v>57.25</v>
          </cell>
          <cell r="F24">
            <v>81</v>
          </cell>
          <cell r="G24">
            <v>39</v>
          </cell>
          <cell r="H24">
            <v>12.96</v>
          </cell>
          <cell r="J24">
            <v>25.92</v>
          </cell>
          <cell r="K24">
            <v>0</v>
          </cell>
        </row>
        <row r="25">
          <cell r="B25">
            <v>27.739130434782609</v>
          </cell>
          <cell r="C25">
            <v>34.1</v>
          </cell>
          <cell r="D25">
            <v>22.7</v>
          </cell>
          <cell r="E25">
            <v>69.869565217391298</v>
          </cell>
          <cell r="F25">
            <v>89</v>
          </cell>
          <cell r="G25">
            <v>48</v>
          </cell>
          <cell r="H25">
            <v>11.520000000000001</v>
          </cell>
          <cell r="J25">
            <v>28.8</v>
          </cell>
          <cell r="K25">
            <v>0</v>
          </cell>
        </row>
        <row r="26">
          <cell r="B26">
            <v>28.141666666666666</v>
          </cell>
          <cell r="C26">
            <v>35.6</v>
          </cell>
          <cell r="D26">
            <v>22.3</v>
          </cell>
          <cell r="E26">
            <v>61.458333333333336</v>
          </cell>
          <cell r="F26">
            <v>86</v>
          </cell>
          <cell r="G26">
            <v>22</v>
          </cell>
          <cell r="H26">
            <v>15.840000000000002</v>
          </cell>
          <cell r="J26">
            <v>33.119999999999997</v>
          </cell>
          <cell r="K26">
            <v>0</v>
          </cell>
        </row>
        <row r="27">
          <cell r="B27">
            <v>28.824999999999999</v>
          </cell>
          <cell r="C27">
            <v>34.4</v>
          </cell>
          <cell r="D27">
            <v>22.3</v>
          </cell>
          <cell r="E27">
            <v>46.208333333333336</v>
          </cell>
          <cell r="F27">
            <v>74</v>
          </cell>
          <cell r="G27">
            <v>20</v>
          </cell>
          <cell r="H27">
            <v>27.36</v>
          </cell>
          <cell r="J27">
            <v>58.32</v>
          </cell>
          <cell r="K27">
            <v>0</v>
          </cell>
        </row>
        <row r="28">
          <cell r="B28">
            <v>18.499999999999996</v>
          </cell>
          <cell r="C28">
            <v>23.4</v>
          </cell>
          <cell r="D28">
            <v>16.100000000000001</v>
          </cell>
          <cell r="E28">
            <v>63.125</v>
          </cell>
          <cell r="F28">
            <v>78</v>
          </cell>
          <cell r="G28">
            <v>42</v>
          </cell>
          <cell r="H28">
            <v>26.64</v>
          </cell>
          <cell r="J28">
            <v>64.44</v>
          </cell>
          <cell r="K28">
            <v>0</v>
          </cell>
        </row>
        <row r="29">
          <cell r="B29">
            <v>17.520833333333332</v>
          </cell>
          <cell r="C29">
            <v>23.2</v>
          </cell>
          <cell r="D29">
            <v>12.7</v>
          </cell>
          <cell r="E29">
            <v>55.75</v>
          </cell>
          <cell r="F29">
            <v>72</v>
          </cell>
          <cell r="G29">
            <v>42</v>
          </cell>
          <cell r="H29">
            <v>16.559999999999999</v>
          </cell>
          <cell r="J29">
            <v>37.080000000000005</v>
          </cell>
          <cell r="K29">
            <v>0</v>
          </cell>
        </row>
        <row r="30">
          <cell r="B30">
            <v>16.958333333333332</v>
          </cell>
          <cell r="C30">
            <v>24.2</v>
          </cell>
          <cell r="D30">
            <v>12.3</v>
          </cell>
          <cell r="E30">
            <v>63.458333333333336</v>
          </cell>
          <cell r="F30">
            <v>82</v>
          </cell>
          <cell r="G30">
            <v>34</v>
          </cell>
          <cell r="H30">
            <v>17.28</v>
          </cell>
          <cell r="J30">
            <v>43.2</v>
          </cell>
          <cell r="K30">
            <v>0</v>
          </cell>
        </row>
        <row r="31">
          <cell r="B31">
            <v>21.775000000000002</v>
          </cell>
          <cell r="C31">
            <v>29.1</v>
          </cell>
          <cell r="D31">
            <v>16.600000000000001</v>
          </cell>
          <cell r="E31">
            <v>44.458333333333336</v>
          </cell>
          <cell r="F31">
            <v>72</v>
          </cell>
          <cell r="G31">
            <v>32</v>
          </cell>
          <cell r="H31">
            <v>12.24</v>
          </cell>
          <cell r="J31">
            <v>24.48</v>
          </cell>
          <cell r="K31">
            <v>0</v>
          </cell>
        </row>
        <row r="32">
          <cell r="B32">
            <v>24.087500000000002</v>
          </cell>
          <cell r="C32">
            <v>31.9</v>
          </cell>
          <cell r="D32">
            <v>18.2</v>
          </cell>
          <cell r="E32">
            <v>51.208333333333336</v>
          </cell>
          <cell r="F32">
            <v>79</v>
          </cell>
          <cell r="G32">
            <v>29</v>
          </cell>
          <cell r="H32">
            <v>8.64</v>
          </cell>
          <cell r="J32">
            <v>21.6</v>
          </cell>
          <cell r="K32">
            <v>0</v>
          </cell>
        </row>
        <row r="33">
          <cell r="B33">
            <v>25.329166666666666</v>
          </cell>
          <cell r="C33">
            <v>33.9</v>
          </cell>
          <cell r="D33">
            <v>19.2</v>
          </cell>
          <cell r="E33">
            <v>62.166666666666664</v>
          </cell>
          <cell r="F33">
            <v>88</v>
          </cell>
          <cell r="G33">
            <v>38</v>
          </cell>
          <cell r="H33">
            <v>10.08</v>
          </cell>
          <cell r="J33">
            <v>19.440000000000001</v>
          </cell>
          <cell r="K33">
            <v>0</v>
          </cell>
        </row>
        <row r="34">
          <cell r="B34">
            <v>26.341666666666672</v>
          </cell>
          <cell r="C34">
            <v>33.6</v>
          </cell>
          <cell r="D34">
            <v>20.9</v>
          </cell>
          <cell r="E34">
            <v>63.583333333333336</v>
          </cell>
          <cell r="F34">
            <v>86</v>
          </cell>
          <cell r="G34">
            <v>42</v>
          </cell>
          <cell r="H34">
            <v>11.16</v>
          </cell>
          <cell r="J34">
            <v>27.720000000000002</v>
          </cell>
          <cell r="K34">
            <v>0</v>
          </cell>
        </row>
        <row r="35">
          <cell r="B35">
            <v>29.433333333333334</v>
          </cell>
          <cell r="C35">
            <v>35.6</v>
          </cell>
          <cell r="D35">
            <v>23.5</v>
          </cell>
          <cell r="E35">
            <v>51.875</v>
          </cell>
          <cell r="F35">
            <v>88</v>
          </cell>
          <cell r="G35">
            <v>38</v>
          </cell>
          <cell r="H35">
            <v>15.840000000000002</v>
          </cell>
          <cell r="J35">
            <v>26.64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25.762499999999999</v>
          </cell>
          <cell r="C5">
            <v>36.5</v>
          </cell>
          <cell r="D5">
            <v>17.7</v>
          </cell>
          <cell r="E5">
            <v>58.958333333333336</v>
          </cell>
          <cell r="F5">
            <v>86</v>
          </cell>
          <cell r="G5">
            <v>28</v>
          </cell>
          <cell r="H5">
            <v>15.120000000000001</v>
          </cell>
          <cell r="J5">
            <v>32.76</v>
          </cell>
          <cell r="K5">
            <v>0</v>
          </cell>
        </row>
        <row r="6">
          <cell r="B6">
            <v>26.925000000000001</v>
          </cell>
          <cell r="C6">
            <v>36.1</v>
          </cell>
          <cell r="D6">
            <v>18.8</v>
          </cell>
          <cell r="E6">
            <v>61.541666666666664</v>
          </cell>
          <cell r="F6">
            <v>88</v>
          </cell>
          <cell r="G6">
            <v>32</v>
          </cell>
          <cell r="H6">
            <v>17.28</v>
          </cell>
          <cell r="J6">
            <v>32.04</v>
          </cell>
          <cell r="K6">
            <v>0</v>
          </cell>
        </row>
        <row r="7">
          <cell r="B7">
            <v>27.287499999999998</v>
          </cell>
          <cell r="C7">
            <v>35.200000000000003</v>
          </cell>
          <cell r="D7">
            <v>22.4</v>
          </cell>
          <cell r="E7">
            <v>69.875</v>
          </cell>
          <cell r="F7">
            <v>93</v>
          </cell>
          <cell r="G7">
            <v>39</v>
          </cell>
          <cell r="H7">
            <v>13.68</v>
          </cell>
          <cell r="J7">
            <v>27.720000000000002</v>
          </cell>
          <cell r="K7">
            <v>0</v>
          </cell>
        </row>
        <row r="8">
          <cell r="B8">
            <v>22.254166666666666</v>
          </cell>
          <cell r="C8">
            <v>27.2</v>
          </cell>
          <cell r="D8">
            <v>20.3</v>
          </cell>
          <cell r="E8">
            <v>89.25</v>
          </cell>
          <cell r="F8">
            <v>98</v>
          </cell>
          <cell r="G8">
            <v>69</v>
          </cell>
          <cell r="H8">
            <v>22.32</v>
          </cell>
          <cell r="J8">
            <v>36.72</v>
          </cell>
          <cell r="K8">
            <v>30.799999999999997</v>
          </cell>
        </row>
        <row r="9">
          <cell r="B9">
            <v>21.766666666666669</v>
          </cell>
          <cell r="C9">
            <v>26.9</v>
          </cell>
          <cell r="D9">
            <v>19.100000000000001</v>
          </cell>
          <cell r="E9">
            <v>86.833333333333329</v>
          </cell>
          <cell r="F9">
            <v>98</v>
          </cell>
          <cell r="G9">
            <v>61</v>
          </cell>
          <cell r="H9">
            <v>18.36</v>
          </cell>
          <cell r="J9">
            <v>29.880000000000003</v>
          </cell>
          <cell r="K9">
            <v>0.4</v>
          </cell>
        </row>
        <row r="10">
          <cell r="B10">
            <v>21.787500000000005</v>
          </cell>
          <cell r="C10">
            <v>28.6</v>
          </cell>
          <cell r="D10">
            <v>18.3</v>
          </cell>
          <cell r="E10">
            <v>82.125</v>
          </cell>
          <cell r="F10">
            <v>99</v>
          </cell>
          <cell r="G10">
            <v>47</v>
          </cell>
          <cell r="H10">
            <v>14.04</v>
          </cell>
          <cell r="J10">
            <v>28.08</v>
          </cell>
          <cell r="K10">
            <v>0.2</v>
          </cell>
        </row>
        <row r="11">
          <cell r="B11">
            <v>23.329166666666669</v>
          </cell>
          <cell r="C11">
            <v>32.9</v>
          </cell>
          <cell r="D11">
            <v>16</v>
          </cell>
          <cell r="E11">
            <v>72.625</v>
          </cell>
          <cell r="F11">
            <v>99</v>
          </cell>
          <cell r="G11">
            <v>35</v>
          </cell>
          <cell r="H11">
            <v>7.9200000000000008</v>
          </cell>
          <cell r="J11">
            <v>19.079999999999998</v>
          </cell>
          <cell r="K11">
            <v>0</v>
          </cell>
        </row>
        <row r="12">
          <cell r="B12">
            <v>21.979166666666668</v>
          </cell>
          <cell r="C12">
            <v>25.7</v>
          </cell>
          <cell r="D12">
            <v>20.100000000000001</v>
          </cell>
          <cell r="E12">
            <v>77.958333333333329</v>
          </cell>
          <cell r="F12">
            <v>94</v>
          </cell>
          <cell r="G12">
            <v>51</v>
          </cell>
          <cell r="H12">
            <v>27</v>
          </cell>
          <cell r="J12">
            <v>39.96</v>
          </cell>
          <cell r="K12">
            <v>3.8000000000000003</v>
          </cell>
        </row>
        <row r="13">
          <cell r="B13">
            <v>17.791666666666664</v>
          </cell>
          <cell r="C13">
            <v>22.2</v>
          </cell>
          <cell r="D13">
            <v>13</v>
          </cell>
          <cell r="E13">
            <v>56.416666666666664</v>
          </cell>
          <cell r="F13">
            <v>77</v>
          </cell>
          <cell r="G13">
            <v>32</v>
          </cell>
          <cell r="H13">
            <v>25.56</v>
          </cell>
          <cell r="J13">
            <v>38.880000000000003</v>
          </cell>
          <cell r="K13">
            <v>0</v>
          </cell>
        </row>
        <row r="14">
          <cell r="B14">
            <v>16.229166666666668</v>
          </cell>
          <cell r="C14">
            <v>25.7</v>
          </cell>
          <cell r="D14">
            <v>9.6</v>
          </cell>
          <cell r="E14">
            <v>60.666666666666664</v>
          </cell>
          <cell r="F14">
            <v>86</v>
          </cell>
          <cell r="G14">
            <v>29</v>
          </cell>
          <cell r="H14">
            <v>18</v>
          </cell>
          <cell r="J14">
            <v>24.48</v>
          </cell>
          <cell r="K14">
            <v>0</v>
          </cell>
        </row>
        <row r="15">
          <cell r="B15">
            <v>18.495833333333326</v>
          </cell>
          <cell r="C15">
            <v>27.5</v>
          </cell>
          <cell r="D15">
            <v>10.9</v>
          </cell>
          <cell r="E15">
            <v>58.333333333333336</v>
          </cell>
          <cell r="F15">
            <v>87</v>
          </cell>
          <cell r="G15">
            <v>23</v>
          </cell>
          <cell r="H15">
            <v>14.76</v>
          </cell>
          <cell r="J15">
            <v>31.680000000000003</v>
          </cell>
          <cell r="K15">
            <v>0</v>
          </cell>
        </row>
        <row r="16">
          <cell r="B16">
            <v>17.887499999999999</v>
          </cell>
          <cell r="C16">
            <v>28.9</v>
          </cell>
          <cell r="D16">
            <v>8.6</v>
          </cell>
          <cell r="E16">
            <v>59.583333333333336</v>
          </cell>
          <cell r="F16">
            <v>96</v>
          </cell>
          <cell r="G16">
            <v>19</v>
          </cell>
          <cell r="H16">
            <v>10.8</v>
          </cell>
          <cell r="J16">
            <v>19.079999999999998</v>
          </cell>
          <cell r="K16">
            <v>0</v>
          </cell>
        </row>
        <row r="17">
          <cell r="B17">
            <v>18.816666666666663</v>
          </cell>
          <cell r="C17">
            <v>31.6</v>
          </cell>
          <cell r="D17">
            <v>8.1</v>
          </cell>
          <cell r="E17">
            <v>61.25</v>
          </cell>
          <cell r="F17">
            <v>98</v>
          </cell>
          <cell r="G17">
            <v>19</v>
          </cell>
          <cell r="H17">
            <v>11.879999999999999</v>
          </cell>
          <cell r="J17">
            <v>22.68</v>
          </cell>
          <cell r="K17">
            <v>0</v>
          </cell>
        </row>
        <row r="18">
          <cell r="B18">
            <v>20.766666666666669</v>
          </cell>
          <cell r="C18">
            <v>33.200000000000003</v>
          </cell>
          <cell r="D18">
            <v>10.5</v>
          </cell>
          <cell r="E18">
            <v>58.875</v>
          </cell>
          <cell r="F18">
            <v>97</v>
          </cell>
          <cell r="G18">
            <v>18</v>
          </cell>
          <cell r="H18">
            <v>16.920000000000002</v>
          </cell>
          <cell r="J18">
            <v>32.76</v>
          </cell>
          <cell r="K18">
            <v>0</v>
          </cell>
        </row>
        <row r="19">
          <cell r="B19">
            <v>22.241666666666671</v>
          </cell>
          <cell r="C19">
            <v>33.1</v>
          </cell>
          <cell r="D19">
            <v>12.1</v>
          </cell>
          <cell r="E19">
            <v>58.333333333333336</v>
          </cell>
          <cell r="F19">
            <v>96</v>
          </cell>
          <cell r="G19">
            <v>19</v>
          </cell>
          <cell r="H19">
            <v>17.64</v>
          </cell>
          <cell r="J19">
            <v>26.64</v>
          </cell>
          <cell r="K19">
            <v>0</v>
          </cell>
        </row>
        <row r="20">
          <cell r="B20">
            <v>22.633333333333329</v>
          </cell>
          <cell r="C20">
            <v>35.200000000000003</v>
          </cell>
          <cell r="D20">
            <v>13</v>
          </cell>
          <cell r="E20">
            <v>60.708333333333336</v>
          </cell>
          <cell r="F20">
            <v>95</v>
          </cell>
          <cell r="G20">
            <v>18</v>
          </cell>
          <cell r="H20">
            <v>10.08</v>
          </cell>
          <cell r="J20">
            <v>23.040000000000003</v>
          </cell>
          <cell r="K20">
            <v>0</v>
          </cell>
        </row>
        <row r="21">
          <cell r="B21">
            <v>25.679166666666671</v>
          </cell>
          <cell r="C21">
            <v>37</v>
          </cell>
          <cell r="D21">
            <v>17.5</v>
          </cell>
          <cell r="E21">
            <v>57.625</v>
          </cell>
          <cell r="F21">
            <v>92</v>
          </cell>
          <cell r="G21">
            <v>16</v>
          </cell>
          <cell r="H21">
            <v>13.32</v>
          </cell>
          <cell r="J21">
            <v>21.96</v>
          </cell>
          <cell r="K21">
            <v>0</v>
          </cell>
        </row>
        <row r="22">
          <cell r="B22">
            <v>27.037499999999998</v>
          </cell>
          <cell r="C22">
            <v>37.6</v>
          </cell>
          <cell r="D22">
            <v>18.5</v>
          </cell>
          <cell r="E22">
            <v>57.375</v>
          </cell>
          <cell r="F22">
            <v>86</v>
          </cell>
          <cell r="G22">
            <v>24</v>
          </cell>
          <cell r="H22">
            <v>19.8</v>
          </cell>
          <cell r="J22">
            <v>33.119999999999997</v>
          </cell>
          <cell r="K22">
            <v>0</v>
          </cell>
        </row>
        <row r="23">
          <cell r="B23">
            <v>27.917391304347824</v>
          </cell>
          <cell r="C23">
            <v>37.6</v>
          </cell>
          <cell r="D23">
            <v>20.100000000000001</v>
          </cell>
          <cell r="E23">
            <v>54.173913043478258</v>
          </cell>
          <cell r="F23">
            <v>87</v>
          </cell>
          <cell r="G23">
            <v>22</v>
          </cell>
          <cell r="H23">
            <v>28.08</v>
          </cell>
          <cell r="J23">
            <v>53.64</v>
          </cell>
          <cell r="K23">
            <v>0</v>
          </cell>
        </row>
        <row r="24">
          <cell r="B24">
            <v>27.912500000000005</v>
          </cell>
          <cell r="C24">
            <v>35.4</v>
          </cell>
          <cell r="D24">
            <v>22.6</v>
          </cell>
          <cell r="E24">
            <v>61.833333333333336</v>
          </cell>
          <cell r="F24">
            <v>90</v>
          </cell>
          <cell r="G24">
            <v>41</v>
          </cell>
          <cell r="H24">
            <v>23.400000000000002</v>
          </cell>
          <cell r="J24">
            <v>45</v>
          </cell>
          <cell r="K24">
            <v>2</v>
          </cell>
        </row>
        <row r="25">
          <cell r="B25">
            <v>28.329166666666666</v>
          </cell>
          <cell r="C25">
            <v>37.9</v>
          </cell>
          <cell r="D25">
            <v>20.7</v>
          </cell>
          <cell r="E25">
            <v>69.166666666666671</v>
          </cell>
          <cell r="F25">
            <v>98</v>
          </cell>
          <cell r="G25">
            <v>31</v>
          </cell>
          <cell r="H25">
            <v>16.920000000000002</v>
          </cell>
          <cell r="J25">
            <v>40.680000000000007</v>
          </cell>
          <cell r="K25">
            <v>0</v>
          </cell>
        </row>
        <row r="26">
          <cell r="B26">
            <v>28.633333333333329</v>
          </cell>
          <cell r="C26">
            <v>37.700000000000003</v>
          </cell>
          <cell r="D26">
            <v>20.6</v>
          </cell>
          <cell r="E26">
            <v>52.541666666666664</v>
          </cell>
          <cell r="F26">
            <v>87</v>
          </cell>
          <cell r="G26">
            <v>18</v>
          </cell>
          <cell r="H26">
            <v>22.68</v>
          </cell>
          <cell r="J26">
            <v>48.96</v>
          </cell>
          <cell r="K26">
            <v>0</v>
          </cell>
        </row>
        <row r="27">
          <cell r="B27">
            <v>27.383333333333336</v>
          </cell>
          <cell r="C27">
            <v>37.9</v>
          </cell>
          <cell r="D27">
            <v>18.8</v>
          </cell>
          <cell r="E27">
            <v>45.208333333333336</v>
          </cell>
          <cell r="F27">
            <v>79</v>
          </cell>
          <cell r="G27">
            <v>19</v>
          </cell>
          <cell r="H27">
            <v>32.04</v>
          </cell>
          <cell r="J27">
            <v>55.800000000000004</v>
          </cell>
          <cell r="K27">
            <v>0</v>
          </cell>
        </row>
        <row r="28">
          <cell r="B28">
            <v>18.675000000000001</v>
          </cell>
          <cell r="C28">
            <v>24.4</v>
          </cell>
          <cell r="D28">
            <v>16.2</v>
          </cell>
          <cell r="E28">
            <v>67.75</v>
          </cell>
          <cell r="F28">
            <v>79</v>
          </cell>
          <cell r="G28">
            <v>51</v>
          </cell>
          <cell r="H28">
            <v>29.880000000000003</v>
          </cell>
          <cell r="J28">
            <v>48.96</v>
          </cell>
          <cell r="K28">
            <v>0</v>
          </cell>
        </row>
        <row r="29">
          <cell r="B29">
            <v>17.141666666666669</v>
          </cell>
          <cell r="C29">
            <v>24.2</v>
          </cell>
          <cell r="D29">
            <v>11</v>
          </cell>
          <cell r="E29">
            <v>63.083333333333336</v>
          </cell>
          <cell r="F29">
            <v>86</v>
          </cell>
          <cell r="G29">
            <v>45</v>
          </cell>
          <cell r="H29">
            <v>24.840000000000003</v>
          </cell>
          <cell r="J29">
            <v>37.800000000000004</v>
          </cell>
          <cell r="K29">
            <v>0</v>
          </cell>
        </row>
        <row r="30">
          <cell r="B30">
            <v>17.360869565217392</v>
          </cell>
          <cell r="C30">
            <v>25.8</v>
          </cell>
          <cell r="D30">
            <v>11.2</v>
          </cell>
          <cell r="E30">
            <v>65.739130434782609</v>
          </cell>
          <cell r="F30">
            <v>88</v>
          </cell>
          <cell r="G30">
            <v>39</v>
          </cell>
          <cell r="H30">
            <v>21.6</v>
          </cell>
          <cell r="J30">
            <v>35.64</v>
          </cell>
          <cell r="K30">
            <v>0</v>
          </cell>
        </row>
        <row r="31">
          <cell r="B31">
            <v>22.104166666666668</v>
          </cell>
          <cell r="C31">
            <v>31.1</v>
          </cell>
          <cell r="D31">
            <v>13.6</v>
          </cell>
          <cell r="E31">
            <v>48.833333333333336</v>
          </cell>
          <cell r="F31">
            <v>72</v>
          </cell>
          <cell r="G31">
            <v>32</v>
          </cell>
          <cell r="H31">
            <v>15.48</v>
          </cell>
          <cell r="J31">
            <v>23.759999999999998</v>
          </cell>
          <cell r="K31">
            <v>0</v>
          </cell>
        </row>
        <row r="32">
          <cell r="B32">
            <v>23.995833333333334</v>
          </cell>
          <cell r="C32">
            <v>32.9</v>
          </cell>
          <cell r="D32">
            <v>16.5</v>
          </cell>
          <cell r="E32">
            <v>55.958333333333336</v>
          </cell>
          <cell r="F32">
            <v>77</v>
          </cell>
          <cell r="G32">
            <v>31</v>
          </cell>
          <cell r="H32">
            <v>14.4</v>
          </cell>
          <cell r="J32">
            <v>22.32</v>
          </cell>
          <cell r="K32">
            <v>0</v>
          </cell>
        </row>
        <row r="33">
          <cell r="B33">
            <v>25.970833333333331</v>
          </cell>
          <cell r="C33">
            <v>36.299999999999997</v>
          </cell>
          <cell r="D33">
            <v>16.399999999999999</v>
          </cell>
          <cell r="E33">
            <v>60.333333333333336</v>
          </cell>
          <cell r="F33">
            <v>94</v>
          </cell>
          <cell r="G33">
            <v>26</v>
          </cell>
          <cell r="H33">
            <v>14.4</v>
          </cell>
          <cell r="J33">
            <v>22.68</v>
          </cell>
          <cell r="K33">
            <v>0</v>
          </cell>
        </row>
        <row r="34">
          <cell r="B34">
            <v>26.362500000000001</v>
          </cell>
          <cell r="C34">
            <v>36.799999999999997</v>
          </cell>
          <cell r="D34">
            <v>18.8</v>
          </cell>
          <cell r="E34">
            <v>62.666666666666664</v>
          </cell>
          <cell r="F34">
            <v>89</v>
          </cell>
          <cell r="G34">
            <v>30</v>
          </cell>
          <cell r="H34">
            <v>17.28</v>
          </cell>
          <cell r="J34">
            <v>28.08</v>
          </cell>
          <cell r="K34">
            <v>0</v>
          </cell>
        </row>
        <row r="35">
          <cell r="B35">
            <v>28.508333333333336</v>
          </cell>
          <cell r="C35">
            <v>38.6</v>
          </cell>
          <cell r="D35">
            <v>20.100000000000001</v>
          </cell>
          <cell r="E35">
            <v>51.75</v>
          </cell>
          <cell r="F35">
            <v>80</v>
          </cell>
          <cell r="G35">
            <v>22</v>
          </cell>
          <cell r="H35">
            <v>21.240000000000002</v>
          </cell>
          <cell r="J35">
            <v>42.12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29.458333333333332</v>
          </cell>
          <cell r="C5">
            <v>35.799999999999997</v>
          </cell>
          <cell r="D5">
            <v>25.1</v>
          </cell>
          <cell r="E5">
            <v>33.375</v>
          </cell>
          <cell r="F5">
            <v>38</v>
          </cell>
          <cell r="G5">
            <v>29</v>
          </cell>
          <cell r="H5">
            <v>34.56</v>
          </cell>
          <cell r="J5">
            <v>53.28</v>
          </cell>
          <cell r="K5">
            <v>0</v>
          </cell>
        </row>
        <row r="6">
          <cell r="B6">
            <v>30.104166666666671</v>
          </cell>
          <cell r="C6">
            <v>36</v>
          </cell>
          <cell r="D6">
            <v>24.7</v>
          </cell>
          <cell r="E6">
            <v>45.625</v>
          </cell>
          <cell r="F6">
            <v>59</v>
          </cell>
          <cell r="G6">
            <v>34</v>
          </cell>
          <cell r="H6">
            <v>33.480000000000004</v>
          </cell>
          <cell r="J6">
            <v>46.440000000000005</v>
          </cell>
          <cell r="K6">
            <v>0</v>
          </cell>
        </row>
        <row r="7">
          <cell r="B7">
            <v>29.070833333333329</v>
          </cell>
          <cell r="C7">
            <v>34</v>
          </cell>
          <cell r="D7">
            <v>25</v>
          </cell>
          <cell r="E7">
            <v>53.875</v>
          </cell>
          <cell r="F7">
            <v>67</v>
          </cell>
          <cell r="G7">
            <v>39</v>
          </cell>
          <cell r="H7">
            <v>21.240000000000002</v>
          </cell>
          <cell r="J7">
            <v>39.24</v>
          </cell>
          <cell r="K7">
            <v>0</v>
          </cell>
        </row>
        <row r="8">
          <cell r="B8">
            <v>20.895833333333332</v>
          </cell>
          <cell r="C8">
            <v>28.3</v>
          </cell>
          <cell r="D8">
            <v>19.2</v>
          </cell>
          <cell r="E8">
            <v>93.166666666666671</v>
          </cell>
          <cell r="F8">
            <v>98</v>
          </cell>
          <cell r="G8">
            <v>58</v>
          </cell>
          <cell r="H8">
            <v>36</v>
          </cell>
          <cell r="J8">
            <v>55.800000000000004</v>
          </cell>
          <cell r="K8">
            <v>21.599999999999998</v>
          </cell>
        </row>
        <row r="9">
          <cell r="B9">
            <v>20.891666666666669</v>
          </cell>
          <cell r="C9">
            <v>25.1</v>
          </cell>
          <cell r="D9">
            <v>18.7</v>
          </cell>
          <cell r="E9">
            <v>91</v>
          </cell>
          <cell r="F9">
            <v>99</v>
          </cell>
          <cell r="G9">
            <v>69</v>
          </cell>
          <cell r="H9">
            <v>13.68</v>
          </cell>
          <cell r="J9">
            <v>22.32</v>
          </cell>
          <cell r="K9">
            <v>0</v>
          </cell>
        </row>
        <row r="10">
          <cell r="B10">
            <v>21.983333333333331</v>
          </cell>
          <cell r="C10">
            <v>28.9</v>
          </cell>
          <cell r="D10">
            <v>17.899999999999999</v>
          </cell>
          <cell r="E10">
            <v>80.708333333333329</v>
          </cell>
          <cell r="F10">
            <v>99</v>
          </cell>
          <cell r="G10">
            <v>46</v>
          </cell>
          <cell r="H10">
            <v>11.520000000000001</v>
          </cell>
          <cell r="J10">
            <v>20.52</v>
          </cell>
          <cell r="K10">
            <v>0</v>
          </cell>
        </row>
        <row r="11">
          <cell r="B11">
            <v>21.8125</v>
          </cell>
          <cell r="C11">
            <v>30.5</v>
          </cell>
          <cell r="D11">
            <v>16.7</v>
          </cell>
          <cell r="E11">
            <v>77.791666666666671</v>
          </cell>
          <cell r="F11">
            <v>97</v>
          </cell>
          <cell r="G11">
            <v>44</v>
          </cell>
          <cell r="H11">
            <v>20.52</v>
          </cell>
          <cell r="J11">
            <v>33.119999999999997</v>
          </cell>
          <cell r="K11">
            <v>0</v>
          </cell>
        </row>
        <row r="12">
          <cell r="B12">
            <v>19.991666666666667</v>
          </cell>
          <cell r="C12">
            <v>24.1</v>
          </cell>
          <cell r="D12">
            <v>17.600000000000001</v>
          </cell>
          <cell r="E12">
            <v>75.958333333333329</v>
          </cell>
          <cell r="F12">
            <v>97</v>
          </cell>
          <cell r="G12">
            <v>41</v>
          </cell>
          <cell r="H12">
            <v>24.840000000000003</v>
          </cell>
          <cell r="J12">
            <v>45</v>
          </cell>
          <cell r="K12">
            <v>0</v>
          </cell>
        </row>
        <row r="13">
          <cell r="B13">
            <v>14.525</v>
          </cell>
          <cell r="C13">
            <v>20.3</v>
          </cell>
          <cell r="D13">
            <v>9.1</v>
          </cell>
          <cell r="E13">
            <v>62.708333333333336</v>
          </cell>
          <cell r="F13">
            <v>91</v>
          </cell>
          <cell r="G13">
            <v>34</v>
          </cell>
          <cell r="H13">
            <v>23.759999999999998</v>
          </cell>
          <cell r="J13">
            <v>37.440000000000005</v>
          </cell>
          <cell r="K13">
            <v>0</v>
          </cell>
        </row>
        <row r="14">
          <cell r="B14">
            <v>13.641666666666667</v>
          </cell>
          <cell r="C14">
            <v>24.6</v>
          </cell>
          <cell r="D14">
            <v>3.9</v>
          </cell>
          <cell r="E14">
            <v>63.666666666666664</v>
          </cell>
          <cell r="F14">
            <v>97</v>
          </cell>
          <cell r="G14">
            <v>23</v>
          </cell>
          <cell r="H14">
            <v>10.44</v>
          </cell>
          <cell r="J14">
            <v>20.52</v>
          </cell>
          <cell r="K14">
            <v>0</v>
          </cell>
        </row>
        <row r="15">
          <cell r="B15">
            <v>15.795833333333333</v>
          </cell>
          <cell r="C15">
            <v>27.1</v>
          </cell>
          <cell r="D15">
            <v>4.5</v>
          </cell>
          <cell r="E15">
            <v>58.125</v>
          </cell>
          <cell r="F15">
            <v>98</v>
          </cell>
          <cell r="G15">
            <v>18</v>
          </cell>
          <cell r="H15">
            <v>12.24</v>
          </cell>
          <cell r="J15">
            <v>25.2</v>
          </cell>
          <cell r="K15">
            <v>0</v>
          </cell>
        </row>
        <row r="16">
          <cell r="B16">
            <v>16.720833333333335</v>
          </cell>
          <cell r="C16">
            <v>28.4</v>
          </cell>
          <cell r="D16">
            <v>5.6</v>
          </cell>
          <cell r="E16">
            <v>56.583333333333336</v>
          </cell>
          <cell r="F16">
            <v>95</v>
          </cell>
          <cell r="G16">
            <v>22</v>
          </cell>
          <cell r="H16">
            <v>21.6</v>
          </cell>
          <cell r="J16">
            <v>32.4</v>
          </cell>
          <cell r="K16">
            <v>0</v>
          </cell>
        </row>
        <row r="17">
          <cell r="B17">
            <v>19.216666666666669</v>
          </cell>
          <cell r="C17">
            <v>32.6</v>
          </cell>
          <cell r="D17">
            <v>7.9</v>
          </cell>
          <cell r="E17">
            <v>55.75</v>
          </cell>
          <cell r="F17">
            <v>90</v>
          </cell>
          <cell r="G17">
            <v>20</v>
          </cell>
          <cell r="H17">
            <v>16.559999999999999</v>
          </cell>
          <cell r="J17">
            <v>29.16</v>
          </cell>
          <cell r="K17">
            <v>0</v>
          </cell>
        </row>
        <row r="18">
          <cell r="B18">
            <v>21.041666666666668</v>
          </cell>
          <cell r="C18">
            <v>32.9</v>
          </cell>
          <cell r="D18">
            <v>9.8000000000000007</v>
          </cell>
          <cell r="E18">
            <v>54.791666666666664</v>
          </cell>
          <cell r="F18">
            <v>89</v>
          </cell>
          <cell r="G18">
            <v>21</v>
          </cell>
          <cell r="H18">
            <v>14.4</v>
          </cell>
          <cell r="J18">
            <v>27</v>
          </cell>
          <cell r="K18">
            <v>0</v>
          </cell>
        </row>
        <row r="19">
          <cell r="B19">
            <v>21.379166666666666</v>
          </cell>
          <cell r="C19">
            <v>33.799999999999997</v>
          </cell>
          <cell r="D19">
            <v>10.1</v>
          </cell>
          <cell r="E19">
            <v>54.833333333333336</v>
          </cell>
          <cell r="F19">
            <v>91</v>
          </cell>
          <cell r="G19">
            <v>19</v>
          </cell>
          <cell r="H19">
            <v>12.24</v>
          </cell>
          <cell r="J19">
            <v>24.840000000000003</v>
          </cell>
          <cell r="K19">
            <v>0</v>
          </cell>
        </row>
        <row r="20">
          <cell r="B20">
            <v>23.004166666666666</v>
          </cell>
          <cell r="C20">
            <v>35.200000000000003</v>
          </cell>
          <cell r="D20">
            <v>10.8</v>
          </cell>
          <cell r="E20">
            <v>49.708333333333336</v>
          </cell>
          <cell r="F20">
            <v>87</v>
          </cell>
          <cell r="G20">
            <v>17</v>
          </cell>
          <cell r="H20">
            <v>21.96</v>
          </cell>
          <cell r="J20">
            <v>30.96</v>
          </cell>
          <cell r="K20">
            <v>0</v>
          </cell>
        </row>
        <row r="21">
          <cell r="B21">
            <v>26.754166666666674</v>
          </cell>
          <cell r="C21">
            <v>36.299999999999997</v>
          </cell>
          <cell r="D21">
            <v>18.399999999999999</v>
          </cell>
          <cell r="E21">
            <v>42.458333333333336</v>
          </cell>
          <cell r="F21">
            <v>69</v>
          </cell>
          <cell r="G21">
            <v>20</v>
          </cell>
          <cell r="H21">
            <v>14.76</v>
          </cell>
          <cell r="J21">
            <v>27.720000000000002</v>
          </cell>
          <cell r="K21">
            <v>0</v>
          </cell>
        </row>
        <row r="22">
          <cell r="B22">
            <v>29.766666666666666</v>
          </cell>
          <cell r="C22">
            <v>37.799999999999997</v>
          </cell>
          <cell r="D22">
            <v>18.5</v>
          </cell>
          <cell r="E22">
            <v>36.875</v>
          </cell>
          <cell r="F22">
            <v>71</v>
          </cell>
          <cell r="G22">
            <v>21</v>
          </cell>
          <cell r="H22">
            <v>30.96</v>
          </cell>
          <cell r="J22">
            <v>49.680000000000007</v>
          </cell>
          <cell r="K22">
            <v>0</v>
          </cell>
        </row>
        <row r="23">
          <cell r="B23">
            <v>30.845833333333335</v>
          </cell>
          <cell r="C23">
            <v>37.200000000000003</v>
          </cell>
          <cell r="D23">
            <v>24.5</v>
          </cell>
          <cell r="E23">
            <v>39.708333333333336</v>
          </cell>
          <cell r="F23">
            <v>54</v>
          </cell>
          <cell r="G23">
            <v>27</v>
          </cell>
          <cell r="H23">
            <v>39.96</v>
          </cell>
          <cell r="J23">
            <v>63.72</v>
          </cell>
          <cell r="K23">
            <v>0</v>
          </cell>
        </row>
        <row r="24">
          <cell r="B24">
            <v>24.783333333333331</v>
          </cell>
          <cell r="C24">
            <v>32.5</v>
          </cell>
          <cell r="D24">
            <v>19.7</v>
          </cell>
          <cell r="E24">
            <v>56</v>
          </cell>
          <cell r="F24">
            <v>82</v>
          </cell>
          <cell r="G24">
            <v>33</v>
          </cell>
          <cell r="H24">
            <v>18</v>
          </cell>
          <cell r="J24">
            <v>39.6</v>
          </cell>
          <cell r="K24">
            <v>0</v>
          </cell>
        </row>
        <row r="25">
          <cell r="B25">
            <v>26.904166666666665</v>
          </cell>
          <cell r="C25">
            <v>37.6</v>
          </cell>
          <cell r="D25">
            <v>19.100000000000001</v>
          </cell>
          <cell r="E25">
            <v>61.125</v>
          </cell>
          <cell r="F25">
            <v>87</v>
          </cell>
          <cell r="G25">
            <v>30</v>
          </cell>
          <cell r="H25">
            <v>37.080000000000005</v>
          </cell>
          <cell r="J25">
            <v>55.440000000000005</v>
          </cell>
          <cell r="K25">
            <v>0</v>
          </cell>
        </row>
        <row r="26">
          <cell r="B26">
            <v>31.962499999999995</v>
          </cell>
          <cell r="C26">
            <v>38.1</v>
          </cell>
          <cell r="D26">
            <v>27</v>
          </cell>
          <cell r="E26">
            <v>39.708333333333336</v>
          </cell>
          <cell r="F26">
            <v>56</v>
          </cell>
          <cell r="G26">
            <v>19</v>
          </cell>
          <cell r="H26">
            <v>37.080000000000005</v>
          </cell>
          <cell r="J26">
            <v>60.839999999999996</v>
          </cell>
          <cell r="K26">
            <v>0</v>
          </cell>
        </row>
        <row r="27">
          <cell r="B27">
            <v>27.908333333333331</v>
          </cell>
          <cell r="C27">
            <v>37</v>
          </cell>
          <cell r="D27">
            <v>16.600000000000001</v>
          </cell>
          <cell r="E27">
            <v>43.208333333333336</v>
          </cell>
          <cell r="F27">
            <v>76</v>
          </cell>
          <cell r="G27">
            <v>27</v>
          </cell>
          <cell r="H27">
            <v>32.76</v>
          </cell>
          <cell r="J27">
            <v>56.16</v>
          </cell>
          <cell r="K27">
            <v>0.4</v>
          </cell>
        </row>
        <row r="28">
          <cell r="B28">
            <v>16.541666666666668</v>
          </cell>
          <cell r="C28">
            <v>22.3</v>
          </cell>
          <cell r="D28">
            <v>13.2</v>
          </cell>
          <cell r="E28">
            <v>69.083333333333329</v>
          </cell>
          <cell r="F28">
            <v>94</v>
          </cell>
          <cell r="G28">
            <v>31</v>
          </cell>
          <cell r="H28">
            <v>28.08</v>
          </cell>
          <cell r="J28">
            <v>44.28</v>
          </cell>
          <cell r="K28">
            <v>1.2</v>
          </cell>
        </row>
        <row r="29">
          <cell r="B29">
            <v>12.770833333333336</v>
          </cell>
          <cell r="C29">
            <v>16.3</v>
          </cell>
          <cell r="D29">
            <v>9.9</v>
          </cell>
          <cell r="E29">
            <v>72.791666666666671</v>
          </cell>
          <cell r="F29">
            <v>90</v>
          </cell>
          <cell r="G29">
            <v>52</v>
          </cell>
          <cell r="H29">
            <v>20.88</v>
          </cell>
          <cell r="J29">
            <v>33.480000000000004</v>
          </cell>
          <cell r="K29">
            <v>0</v>
          </cell>
        </row>
        <row r="30">
          <cell r="B30">
            <v>15.512499999999998</v>
          </cell>
          <cell r="C30">
            <v>25.6</v>
          </cell>
          <cell r="D30">
            <v>10</v>
          </cell>
          <cell r="E30">
            <v>69.583333333333329</v>
          </cell>
          <cell r="F30">
            <v>97</v>
          </cell>
          <cell r="G30">
            <v>27</v>
          </cell>
          <cell r="H30">
            <v>15.840000000000002</v>
          </cell>
          <cell r="J30">
            <v>34.200000000000003</v>
          </cell>
          <cell r="K30">
            <v>0.4</v>
          </cell>
        </row>
        <row r="31">
          <cell r="B31">
            <v>17.55833333333333</v>
          </cell>
          <cell r="C31">
            <v>30</v>
          </cell>
          <cell r="D31">
            <v>7.1</v>
          </cell>
          <cell r="E31">
            <v>53.791666666666664</v>
          </cell>
          <cell r="F31">
            <v>89</v>
          </cell>
          <cell r="G31">
            <v>22</v>
          </cell>
          <cell r="H31">
            <v>11.520000000000001</v>
          </cell>
          <cell r="J31">
            <v>26.28</v>
          </cell>
          <cell r="K31">
            <v>0</v>
          </cell>
        </row>
        <row r="32">
          <cell r="B32">
            <v>21.870833333333334</v>
          </cell>
          <cell r="C32">
            <v>31.7</v>
          </cell>
          <cell r="D32">
            <v>15.3</v>
          </cell>
          <cell r="E32">
            <v>51.333333333333336</v>
          </cell>
          <cell r="F32">
            <v>73</v>
          </cell>
          <cell r="G32">
            <v>31</v>
          </cell>
          <cell r="H32">
            <v>15.120000000000001</v>
          </cell>
          <cell r="J32">
            <v>24.12</v>
          </cell>
          <cell r="K32">
            <v>0</v>
          </cell>
        </row>
        <row r="33">
          <cell r="B33">
            <v>24.658333333333331</v>
          </cell>
          <cell r="C33">
            <v>36.700000000000003</v>
          </cell>
          <cell r="D33">
            <v>13.7</v>
          </cell>
          <cell r="E33">
            <v>53.375</v>
          </cell>
          <cell r="F33">
            <v>87</v>
          </cell>
          <cell r="G33">
            <v>22</v>
          </cell>
          <cell r="H33">
            <v>22.68</v>
          </cell>
          <cell r="J33">
            <v>35.64</v>
          </cell>
          <cell r="K33">
            <v>0</v>
          </cell>
        </row>
        <row r="34">
          <cell r="B34">
            <v>31.208333333333329</v>
          </cell>
          <cell r="C34">
            <v>37</v>
          </cell>
          <cell r="D34">
            <v>24.9</v>
          </cell>
          <cell r="E34">
            <v>35.291666666666664</v>
          </cell>
          <cell r="F34">
            <v>45</v>
          </cell>
          <cell r="G34">
            <v>28</v>
          </cell>
          <cell r="H34">
            <v>32.76</v>
          </cell>
          <cell r="J34">
            <v>50.4</v>
          </cell>
          <cell r="K34">
            <v>0</v>
          </cell>
        </row>
        <row r="35">
          <cell r="C35">
            <v>38.299999999999997</v>
          </cell>
          <cell r="D35">
            <v>28.1</v>
          </cell>
          <cell r="F35">
            <v>41</v>
          </cell>
          <cell r="G35">
            <v>25</v>
          </cell>
          <cell r="H35">
            <v>38.159999999999997</v>
          </cell>
          <cell r="J35">
            <v>60.839999999999996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25.862499999999994</v>
          </cell>
          <cell r="C5">
            <v>35.9</v>
          </cell>
          <cell r="D5">
            <v>16.8</v>
          </cell>
          <cell r="E5">
            <v>56.708333333333336</v>
          </cell>
          <cell r="F5">
            <v>88</v>
          </cell>
          <cell r="G5">
            <v>27</v>
          </cell>
          <cell r="H5">
            <v>26.28</v>
          </cell>
          <cell r="J5">
            <v>44.64</v>
          </cell>
          <cell r="K5">
            <v>0</v>
          </cell>
        </row>
        <row r="6">
          <cell r="B6">
            <v>26.474999999999998</v>
          </cell>
          <cell r="C6">
            <v>35</v>
          </cell>
          <cell r="D6">
            <v>19.899999999999999</v>
          </cell>
          <cell r="E6">
            <v>62.208333333333336</v>
          </cell>
          <cell r="F6">
            <v>84</v>
          </cell>
          <cell r="G6">
            <v>35</v>
          </cell>
          <cell r="H6">
            <v>21.240000000000002</v>
          </cell>
          <cell r="J6">
            <v>34.200000000000003</v>
          </cell>
          <cell r="K6">
            <v>0</v>
          </cell>
        </row>
        <row r="7">
          <cell r="B7">
            <v>26.770833333333332</v>
          </cell>
          <cell r="C7">
            <v>32.9</v>
          </cell>
          <cell r="D7">
            <v>21.4</v>
          </cell>
          <cell r="E7">
            <v>73.416666666666671</v>
          </cell>
          <cell r="F7">
            <v>94</v>
          </cell>
          <cell r="G7">
            <v>48</v>
          </cell>
          <cell r="H7">
            <v>16.559999999999999</v>
          </cell>
          <cell r="J7">
            <v>23.400000000000002</v>
          </cell>
          <cell r="K7">
            <v>0</v>
          </cell>
        </row>
        <row r="8">
          <cell r="B8">
            <v>22</v>
          </cell>
          <cell r="C8">
            <v>27.1</v>
          </cell>
          <cell r="D8">
            <v>19.7</v>
          </cell>
          <cell r="E8">
            <v>92.583333333333329</v>
          </cell>
          <cell r="F8">
            <v>98</v>
          </cell>
          <cell r="G8">
            <v>78</v>
          </cell>
          <cell r="H8">
            <v>23.400000000000002</v>
          </cell>
          <cell r="J8">
            <v>42.12</v>
          </cell>
          <cell r="K8">
            <v>47.400000000000006</v>
          </cell>
        </row>
        <row r="9">
          <cell r="B9">
            <v>21.520833333333332</v>
          </cell>
          <cell r="C9">
            <v>26.5</v>
          </cell>
          <cell r="D9">
            <v>19.2</v>
          </cell>
          <cell r="E9">
            <v>86.958333333333329</v>
          </cell>
          <cell r="F9">
            <v>98</v>
          </cell>
          <cell r="G9">
            <v>60</v>
          </cell>
          <cell r="H9">
            <v>15.120000000000001</v>
          </cell>
          <cell r="J9">
            <v>25.56</v>
          </cell>
          <cell r="K9">
            <v>0.2</v>
          </cell>
        </row>
        <row r="10">
          <cell r="B10">
            <v>22.491666666666664</v>
          </cell>
          <cell r="C10">
            <v>29</v>
          </cell>
          <cell r="D10">
            <v>18.600000000000001</v>
          </cell>
          <cell r="E10">
            <v>78.708333333333329</v>
          </cell>
          <cell r="F10">
            <v>98</v>
          </cell>
          <cell r="G10">
            <v>46</v>
          </cell>
          <cell r="H10">
            <v>15.48</v>
          </cell>
          <cell r="J10">
            <v>23.400000000000002</v>
          </cell>
          <cell r="K10">
            <v>0</v>
          </cell>
        </row>
        <row r="11">
          <cell r="B11">
            <v>23.200000000000003</v>
          </cell>
          <cell r="C11">
            <v>31.8</v>
          </cell>
          <cell r="D11">
            <v>15.8</v>
          </cell>
          <cell r="E11">
            <v>74.958333333333329</v>
          </cell>
          <cell r="F11">
            <v>98</v>
          </cell>
          <cell r="G11">
            <v>39</v>
          </cell>
          <cell r="H11">
            <v>9.7200000000000006</v>
          </cell>
          <cell r="J11">
            <v>21.240000000000002</v>
          </cell>
          <cell r="K11">
            <v>0</v>
          </cell>
        </row>
        <row r="12">
          <cell r="B12">
            <v>21.724999999999998</v>
          </cell>
          <cell r="C12">
            <v>24.9</v>
          </cell>
          <cell r="D12">
            <v>19</v>
          </cell>
          <cell r="E12">
            <v>81.041666666666671</v>
          </cell>
          <cell r="F12">
            <v>93</v>
          </cell>
          <cell r="G12">
            <v>62</v>
          </cell>
          <cell r="H12">
            <v>23.040000000000003</v>
          </cell>
          <cell r="J12">
            <v>39.24</v>
          </cell>
          <cell r="K12">
            <v>0.60000000000000009</v>
          </cell>
        </row>
        <row r="13">
          <cell r="B13">
            <v>17.904166666666669</v>
          </cell>
          <cell r="C13">
            <v>22.5</v>
          </cell>
          <cell r="D13">
            <v>12.8</v>
          </cell>
          <cell r="E13">
            <v>61.041666666666664</v>
          </cell>
          <cell r="F13">
            <v>81</v>
          </cell>
          <cell r="G13">
            <v>36</v>
          </cell>
          <cell r="H13">
            <v>25.56</v>
          </cell>
          <cell r="J13">
            <v>37.080000000000005</v>
          </cell>
          <cell r="K13">
            <v>0</v>
          </cell>
        </row>
        <row r="14">
          <cell r="B14">
            <v>16.629166666666666</v>
          </cell>
          <cell r="C14">
            <v>26.1</v>
          </cell>
          <cell r="D14">
            <v>9.5</v>
          </cell>
          <cell r="E14">
            <v>62.625</v>
          </cell>
          <cell r="F14">
            <v>96</v>
          </cell>
          <cell r="G14">
            <v>30</v>
          </cell>
          <cell r="H14">
            <v>18</v>
          </cell>
          <cell r="J14">
            <v>29.52</v>
          </cell>
          <cell r="K14">
            <v>0</v>
          </cell>
        </row>
        <row r="15">
          <cell r="B15">
            <v>18.429166666666667</v>
          </cell>
          <cell r="C15">
            <v>27.4</v>
          </cell>
          <cell r="D15">
            <v>10.3</v>
          </cell>
          <cell r="E15">
            <v>58.666666666666664</v>
          </cell>
          <cell r="F15">
            <v>89</v>
          </cell>
          <cell r="G15">
            <v>25</v>
          </cell>
          <cell r="H15">
            <v>13.68</v>
          </cell>
          <cell r="J15">
            <v>27</v>
          </cell>
          <cell r="K15">
            <v>0</v>
          </cell>
        </row>
        <row r="16">
          <cell r="B16">
            <v>17.804166666666664</v>
          </cell>
          <cell r="C16">
            <v>29.1</v>
          </cell>
          <cell r="D16">
            <v>8.3000000000000007</v>
          </cell>
          <cell r="E16">
            <v>59.208333333333336</v>
          </cell>
          <cell r="F16">
            <v>96</v>
          </cell>
          <cell r="G16">
            <v>20</v>
          </cell>
          <cell r="H16">
            <v>12.6</v>
          </cell>
          <cell r="J16">
            <v>20.88</v>
          </cell>
          <cell r="K16">
            <v>0</v>
          </cell>
        </row>
        <row r="17">
          <cell r="B17">
            <v>19.291666666666664</v>
          </cell>
          <cell r="C17">
            <v>31.4</v>
          </cell>
          <cell r="D17">
            <v>8.9</v>
          </cell>
          <cell r="E17">
            <v>62.791666666666664</v>
          </cell>
          <cell r="F17">
            <v>97</v>
          </cell>
          <cell r="G17">
            <v>18</v>
          </cell>
          <cell r="H17">
            <v>8.64</v>
          </cell>
          <cell r="J17">
            <v>15.48</v>
          </cell>
          <cell r="K17">
            <v>0</v>
          </cell>
        </row>
        <row r="18">
          <cell r="B18">
            <v>20.875</v>
          </cell>
          <cell r="C18">
            <v>32.299999999999997</v>
          </cell>
          <cell r="D18">
            <v>11.1</v>
          </cell>
          <cell r="E18">
            <v>59.916666666666664</v>
          </cell>
          <cell r="F18">
            <v>96</v>
          </cell>
          <cell r="G18">
            <v>18</v>
          </cell>
          <cell r="H18">
            <v>13.68</v>
          </cell>
          <cell r="J18">
            <v>27.720000000000002</v>
          </cell>
          <cell r="K18">
            <v>0</v>
          </cell>
        </row>
        <row r="19">
          <cell r="B19">
            <v>21.950000000000003</v>
          </cell>
          <cell r="C19">
            <v>32.700000000000003</v>
          </cell>
          <cell r="D19">
            <v>11.6</v>
          </cell>
          <cell r="E19">
            <v>55.791666666666664</v>
          </cell>
          <cell r="F19">
            <v>94</v>
          </cell>
          <cell r="G19">
            <v>20</v>
          </cell>
          <cell r="H19">
            <v>14.76</v>
          </cell>
          <cell r="J19">
            <v>26.28</v>
          </cell>
          <cell r="K19">
            <v>0</v>
          </cell>
        </row>
        <row r="20">
          <cell r="B20">
            <v>23.9375</v>
          </cell>
          <cell r="C20">
            <v>36</v>
          </cell>
          <cell r="D20">
            <v>15.4</v>
          </cell>
          <cell r="E20">
            <v>52.708333333333336</v>
          </cell>
          <cell r="F20">
            <v>85</v>
          </cell>
          <cell r="G20">
            <v>19</v>
          </cell>
          <cell r="H20">
            <v>16.2</v>
          </cell>
          <cell r="J20">
            <v>24.840000000000003</v>
          </cell>
          <cell r="K20">
            <v>0</v>
          </cell>
        </row>
        <row r="21">
          <cell r="B21">
            <v>25.654166666666669</v>
          </cell>
          <cell r="C21">
            <v>36.9</v>
          </cell>
          <cell r="D21">
            <v>16.100000000000001</v>
          </cell>
          <cell r="E21">
            <v>56.916666666666664</v>
          </cell>
          <cell r="F21">
            <v>89</v>
          </cell>
          <cell r="G21">
            <v>18</v>
          </cell>
          <cell r="H21">
            <v>16.2</v>
          </cell>
          <cell r="J21">
            <v>23.040000000000003</v>
          </cell>
          <cell r="K21">
            <v>0</v>
          </cell>
        </row>
        <row r="22">
          <cell r="B22">
            <v>26.829166666666669</v>
          </cell>
          <cell r="C22">
            <v>36.9</v>
          </cell>
          <cell r="D22">
            <v>17.899999999999999</v>
          </cell>
          <cell r="E22">
            <v>57.25</v>
          </cell>
          <cell r="F22">
            <v>89</v>
          </cell>
          <cell r="G22">
            <v>24</v>
          </cell>
          <cell r="H22">
            <v>13.32</v>
          </cell>
          <cell r="J22">
            <v>25.92</v>
          </cell>
          <cell r="K22">
            <v>0</v>
          </cell>
        </row>
        <row r="23">
          <cell r="B23">
            <v>27.579166666666662</v>
          </cell>
          <cell r="C23">
            <v>37</v>
          </cell>
          <cell r="D23">
            <v>19.899999999999999</v>
          </cell>
          <cell r="E23">
            <v>51.916666666666664</v>
          </cell>
          <cell r="F23">
            <v>88</v>
          </cell>
          <cell r="G23">
            <v>21</v>
          </cell>
          <cell r="H23">
            <v>30.6</v>
          </cell>
          <cell r="J23">
            <v>45</v>
          </cell>
          <cell r="K23">
            <v>0</v>
          </cell>
        </row>
        <row r="24">
          <cell r="B24">
            <v>27.858333333333324</v>
          </cell>
          <cell r="C24">
            <v>34.799999999999997</v>
          </cell>
          <cell r="D24">
            <v>23.4</v>
          </cell>
          <cell r="E24">
            <v>59.25</v>
          </cell>
          <cell r="F24">
            <v>79</v>
          </cell>
          <cell r="G24">
            <v>40</v>
          </cell>
          <cell r="H24">
            <v>17.28</v>
          </cell>
          <cell r="J24">
            <v>34.92</v>
          </cell>
          <cell r="K24">
            <v>0.4</v>
          </cell>
        </row>
        <row r="25">
          <cell r="B25">
            <v>28.033333333333335</v>
          </cell>
          <cell r="C25">
            <v>36.9</v>
          </cell>
          <cell r="D25">
            <v>21.2</v>
          </cell>
          <cell r="E25">
            <v>66.208333333333329</v>
          </cell>
          <cell r="F25">
            <v>93</v>
          </cell>
          <cell r="G25">
            <v>31</v>
          </cell>
          <cell r="H25">
            <v>22.68</v>
          </cell>
          <cell r="J25">
            <v>33.840000000000003</v>
          </cell>
          <cell r="K25">
            <v>0</v>
          </cell>
        </row>
        <row r="26">
          <cell r="B26">
            <v>28.462499999999995</v>
          </cell>
          <cell r="C26">
            <v>36.799999999999997</v>
          </cell>
          <cell r="D26">
            <v>21.9</v>
          </cell>
          <cell r="E26">
            <v>49.291666666666664</v>
          </cell>
          <cell r="F26">
            <v>82</v>
          </cell>
          <cell r="G26">
            <v>21</v>
          </cell>
          <cell r="H26">
            <v>21.6</v>
          </cell>
          <cell r="J26">
            <v>36.36</v>
          </cell>
          <cell r="K26">
            <v>0</v>
          </cell>
        </row>
        <row r="27">
          <cell r="B27">
            <v>26.475000000000005</v>
          </cell>
          <cell r="C27">
            <v>36.799999999999997</v>
          </cell>
          <cell r="D27">
            <v>16.899999999999999</v>
          </cell>
          <cell r="E27">
            <v>50.541666666666664</v>
          </cell>
          <cell r="F27">
            <v>92</v>
          </cell>
          <cell r="G27">
            <v>20</v>
          </cell>
          <cell r="H27">
            <v>19.8</v>
          </cell>
          <cell r="J27">
            <v>38.519999999999996</v>
          </cell>
          <cell r="K27">
            <v>0</v>
          </cell>
        </row>
        <row r="28">
          <cell r="B28">
            <v>18.3</v>
          </cell>
          <cell r="C28">
            <v>27</v>
          </cell>
          <cell r="D28">
            <v>15.6</v>
          </cell>
          <cell r="E28">
            <v>75</v>
          </cell>
          <cell r="F28">
            <v>90</v>
          </cell>
          <cell r="G28">
            <v>56</v>
          </cell>
          <cell r="H28">
            <v>30.6</v>
          </cell>
          <cell r="J28">
            <v>50.04</v>
          </cell>
          <cell r="K28">
            <v>0</v>
          </cell>
        </row>
        <row r="29">
          <cell r="B29">
            <v>17.774999999999995</v>
          </cell>
          <cell r="C29">
            <v>24.7</v>
          </cell>
          <cell r="D29">
            <v>11</v>
          </cell>
          <cell r="E29">
            <v>70.125</v>
          </cell>
          <cell r="F29">
            <v>92</v>
          </cell>
          <cell r="G29">
            <v>48</v>
          </cell>
          <cell r="H29">
            <v>21.96</v>
          </cell>
          <cell r="J29">
            <v>35.28</v>
          </cell>
          <cell r="K29">
            <v>0</v>
          </cell>
        </row>
        <row r="30">
          <cell r="B30">
            <v>18.5</v>
          </cell>
          <cell r="C30">
            <v>27.3</v>
          </cell>
          <cell r="D30">
            <v>11.4</v>
          </cell>
          <cell r="E30">
            <v>67.708333333333329</v>
          </cell>
          <cell r="F30">
            <v>90</v>
          </cell>
          <cell r="G30">
            <v>42</v>
          </cell>
          <cell r="H30">
            <v>19.079999999999998</v>
          </cell>
          <cell r="J30">
            <v>43.56</v>
          </cell>
          <cell r="K30">
            <v>0</v>
          </cell>
        </row>
        <row r="31">
          <cell r="B31">
            <v>21.8125</v>
          </cell>
          <cell r="C31">
            <v>31.1</v>
          </cell>
          <cell r="D31">
            <v>13.8</v>
          </cell>
          <cell r="E31">
            <v>59.083333333333336</v>
          </cell>
          <cell r="F31">
            <v>82</v>
          </cell>
          <cell r="G31">
            <v>35</v>
          </cell>
          <cell r="H31">
            <v>14.04</v>
          </cell>
          <cell r="J31">
            <v>25.2</v>
          </cell>
          <cell r="K31">
            <v>0</v>
          </cell>
        </row>
        <row r="32">
          <cell r="B32">
            <v>24.054166666666664</v>
          </cell>
          <cell r="C32">
            <v>33.9</v>
          </cell>
          <cell r="D32">
            <v>16.899999999999999</v>
          </cell>
          <cell r="E32">
            <v>62.25</v>
          </cell>
          <cell r="F32">
            <v>84</v>
          </cell>
          <cell r="G32">
            <v>34</v>
          </cell>
          <cell r="H32">
            <v>19.440000000000001</v>
          </cell>
          <cell r="J32">
            <v>29.880000000000003</v>
          </cell>
          <cell r="K32">
            <v>0</v>
          </cell>
        </row>
        <row r="33">
          <cell r="B33">
            <v>27.033333333333328</v>
          </cell>
          <cell r="C33">
            <v>36.4</v>
          </cell>
          <cell r="D33">
            <v>19.3</v>
          </cell>
          <cell r="E33">
            <v>56.958333333333336</v>
          </cell>
          <cell r="F33">
            <v>82</v>
          </cell>
          <cell r="G33">
            <v>24</v>
          </cell>
          <cell r="H33">
            <v>17.28</v>
          </cell>
          <cell r="J33">
            <v>24.12</v>
          </cell>
          <cell r="K33">
            <v>0</v>
          </cell>
        </row>
        <row r="34">
          <cell r="B34">
            <v>27.1875</v>
          </cell>
          <cell r="C34">
            <v>37.700000000000003</v>
          </cell>
          <cell r="D34">
            <v>19.100000000000001</v>
          </cell>
          <cell r="E34">
            <v>59.375</v>
          </cell>
          <cell r="F34">
            <v>91</v>
          </cell>
          <cell r="G34">
            <v>25</v>
          </cell>
          <cell r="H34">
            <v>11.520000000000001</v>
          </cell>
          <cell r="J34">
            <v>27.36</v>
          </cell>
          <cell r="K34">
            <v>0</v>
          </cell>
        </row>
        <row r="35">
          <cell r="C35">
            <v>37.6</v>
          </cell>
          <cell r="D35">
            <v>19.8</v>
          </cell>
          <cell r="F35">
            <v>88</v>
          </cell>
          <cell r="G35">
            <v>24</v>
          </cell>
          <cell r="H35">
            <v>15.840000000000002</v>
          </cell>
          <cell r="J35">
            <v>29.52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22.266666666666666</v>
          </cell>
          <cell r="C5">
            <v>35.5</v>
          </cell>
          <cell r="D5" t="str">
            <v>*</v>
          </cell>
          <cell r="E5">
            <v>47.958333333333336</v>
          </cell>
          <cell r="F5">
            <v>81</v>
          </cell>
          <cell r="G5">
            <v>27</v>
          </cell>
          <cell r="H5">
            <v>24.48</v>
          </cell>
          <cell r="J5">
            <v>37.800000000000004</v>
          </cell>
          <cell r="K5">
            <v>0</v>
          </cell>
        </row>
        <row r="6">
          <cell r="B6">
            <v>23.270833333333332</v>
          </cell>
          <cell r="C6">
            <v>34.6</v>
          </cell>
          <cell r="D6" t="str">
            <v>*</v>
          </cell>
          <cell r="E6">
            <v>55.75</v>
          </cell>
          <cell r="F6">
            <v>77</v>
          </cell>
          <cell r="G6">
            <v>34</v>
          </cell>
          <cell r="H6">
            <v>20.88</v>
          </cell>
          <cell r="J6">
            <v>36</v>
          </cell>
          <cell r="K6">
            <v>0</v>
          </cell>
        </row>
        <row r="7">
          <cell r="B7">
            <v>22.9375</v>
          </cell>
          <cell r="C7">
            <v>33.9</v>
          </cell>
          <cell r="D7" t="str">
            <v>*</v>
          </cell>
          <cell r="E7">
            <v>65.833333333333329</v>
          </cell>
          <cell r="F7">
            <v>88</v>
          </cell>
          <cell r="G7">
            <v>38</v>
          </cell>
          <cell r="H7">
            <v>17.28</v>
          </cell>
          <cell r="J7">
            <v>28.44</v>
          </cell>
          <cell r="K7">
            <v>0</v>
          </cell>
        </row>
        <row r="8">
          <cell r="B8">
            <v>15.929166666666665</v>
          </cell>
          <cell r="C8">
            <v>22.4</v>
          </cell>
          <cell r="D8" t="str">
            <v>*</v>
          </cell>
          <cell r="E8">
            <v>91.041666666666671</v>
          </cell>
          <cell r="F8">
            <v>98</v>
          </cell>
          <cell r="G8">
            <v>63</v>
          </cell>
          <cell r="H8">
            <v>19.079999999999998</v>
          </cell>
          <cell r="J8">
            <v>42.480000000000004</v>
          </cell>
          <cell r="K8">
            <v>36.6</v>
          </cell>
        </row>
        <row r="9">
          <cell r="B9">
            <v>17.425000000000001</v>
          </cell>
          <cell r="C9">
            <v>26.8</v>
          </cell>
          <cell r="D9" t="str">
            <v>*</v>
          </cell>
          <cell r="E9">
            <v>85.125</v>
          </cell>
          <cell r="F9">
            <v>99</v>
          </cell>
          <cell r="G9">
            <v>53</v>
          </cell>
          <cell r="H9">
            <v>11.16</v>
          </cell>
          <cell r="J9">
            <v>17.64</v>
          </cell>
          <cell r="K9">
            <v>0.2</v>
          </cell>
        </row>
        <row r="10">
          <cell r="B10">
            <v>18.0625</v>
          </cell>
          <cell r="C10">
            <v>29.2</v>
          </cell>
          <cell r="D10" t="str">
            <v>*</v>
          </cell>
          <cell r="E10">
            <v>79.791666666666671</v>
          </cell>
          <cell r="F10">
            <v>99</v>
          </cell>
          <cell r="G10">
            <v>43</v>
          </cell>
          <cell r="H10">
            <v>11.520000000000001</v>
          </cell>
          <cell r="J10">
            <v>23.040000000000003</v>
          </cell>
          <cell r="K10">
            <v>0</v>
          </cell>
        </row>
        <row r="11">
          <cell r="B11">
            <v>19.162499999999998</v>
          </cell>
          <cell r="C11">
            <v>31.9</v>
          </cell>
          <cell r="D11" t="str">
            <v>*</v>
          </cell>
          <cell r="E11">
            <v>72.583333333333329</v>
          </cell>
          <cell r="F11">
            <v>98</v>
          </cell>
          <cell r="G11">
            <v>37</v>
          </cell>
          <cell r="H11">
            <v>10.44</v>
          </cell>
          <cell r="J11">
            <v>19.8</v>
          </cell>
          <cell r="K11">
            <v>0</v>
          </cell>
        </row>
        <row r="12">
          <cell r="B12">
            <v>17.866666666666664</v>
          </cell>
          <cell r="C12">
            <v>27.6</v>
          </cell>
          <cell r="D12" t="str">
            <v>*</v>
          </cell>
          <cell r="E12">
            <v>75.25</v>
          </cell>
          <cell r="F12">
            <v>93</v>
          </cell>
          <cell r="G12">
            <v>47</v>
          </cell>
          <cell r="H12">
            <v>27</v>
          </cell>
          <cell r="J12">
            <v>39.96</v>
          </cell>
          <cell r="K12">
            <v>0.4</v>
          </cell>
        </row>
        <row r="13">
          <cell r="B13">
            <v>13.258333333333338</v>
          </cell>
          <cell r="C13">
            <v>22.1</v>
          </cell>
          <cell r="D13" t="str">
            <v>*</v>
          </cell>
          <cell r="E13">
            <v>57.583333333333336</v>
          </cell>
          <cell r="F13">
            <v>82</v>
          </cell>
          <cell r="G13">
            <v>32</v>
          </cell>
          <cell r="H13">
            <v>24.48</v>
          </cell>
          <cell r="J13">
            <v>39.6</v>
          </cell>
          <cell r="K13">
            <v>0</v>
          </cell>
        </row>
        <row r="14">
          <cell r="B14">
            <v>11.758333333333333</v>
          </cell>
          <cell r="C14">
            <v>25.1</v>
          </cell>
          <cell r="D14" t="str">
            <v>*</v>
          </cell>
          <cell r="E14">
            <v>62.833333333333336</v>
          </cell>
          <cell r="F14">
            <v>94</v>
          </cell>
          <cell r="G14">
            <v>29</v>
          </cell>
          <cell r="H14">
            <v>11.16</v>
          </cell>
          <cell r="J14">
            <v>24.12</v>
          </cell>
          <cell r="K14">
            <v>0</v>
          </cell>
        </row>
        <row r="15">
          <cell r="B15">
            <v>13.958333333333334</v>
          </cell>
          <cell r="C15">
            <v>26.9</v>
          </cell>
          <cell r="D15" t="str">
            <v>*</v>
          </cell>
          <cell r="E15">
            <v>52.666666666666664</v>
          </cell>
          <cell r="F15">
            <v>92</v>
          </cell>
          <cell r="G15">
            <v>20</v>
          </cell>
          <cell r="H15">
            <v>15.48</v>
          </cell>
          <cell r="J15">
            <v>26.28</v>
          </cell>
          <cell r="K15">
            <v>0</v>
          </cell>
        </row>
        <row r="16">
          <cell r="B16">
            <v>14.008333333333333</v>
          </cell>
          <cell r="C16">
            <v>28.9</v>
          </cell>
          <cell r="D16" t="str">
            <v>*</v>
          </cell>
          <cell r="E16">
            <v>53.916666666666664</v>
          </cell>
          <cell r="F16">
            <v>94</v>
          </cell>
          <cell r="G16">
            <v>20</v>
          </cell>
          <cell r="H16">
            <v>11.879999999999999</v>
          </cell>
          <cell r="J16">
            <v>23.759999999999998</v>
          </cell>
          <cell r="K16">
            <v>0</v>
          </cell>
        </row>
        <row r="17">
          <cell r="B17">
            <v>15.166666666666666</v>
          </cell>
          <cell r="C17">
            <v>31.5</v>
          </cell>
          <cell r="D17" t="str">
            <v>*</v>
          </cell>
          <cell r="E17">
            <v>61.875</v>
          </cell>
          <cell r="F17">
            <v>96</v>
          </cell>
          <cell r="G17">
            <v>16</v>
          </cell>
          <cell r="H17">
            <v>9</v>
          </cell>
          <cell r="J17">
            <v>19.440000000000001</v>
          </cell>
          <cell r="K17">
            <v>0</v>
          </cell>
        </row>
        <row r="18">
          <cell r="B18">
            <v>17.316666666666666</v>
          </cell>
          <cell r="C18">
            <v>32.6</v>
          </cell>
          <cell r="D18" t="str">
            <v>*</v>
          </cell>
          <cell r="E18">
            <v>54.375</v>
          </cell>
          <cell r="F18">
            <v>95</v>
          </cell>
          <cell r="G18">
            <v>18</v>
          </cell>
          <cell r="H18">
            <v>11.520000000000001</v>
          </cell>
          <cell r="J18">
            <v>23.759999999999998</v>
          </cell>
          <cell r="K18">
            <v>0</v>
          </cell>
        </row>
        <row r="19">
          <cell r="B19">
            <v>17.962499999999995</v>
          </cell>
          <cell r="C19">
            <v>32.700000000000003</v>
          </cell>
          <cell r="D19" t="str">
            <v>*</v>
          </cell>
          <cell r="E19">
            <v>53.625</v>
          </cell>
          <cell r="F19">
            <v>91</v>
          </cell>
          <cell r="G19">
            <v>16</v>
          </cell>
          <cell r="H19">
            <v>10.08</v>
          </cell>
          <cell r="J19">
            <v>24.48</v>
          </cell>
          <cell r="K19">
            <v>0</v>
          </cell>
        </row>
        <row r="20">
          <cell r="B20">
            <v>19.670833333333331</v>
          </cell>
          <cell r="C20">
            <v>35.4</v>
          </cell>
          <cell r="D20" t="str">
            <v>*</v>
          </cell>
          <cell r="E20">
            <v>54.875</v>
          </cell>
          <cell r="F20">
            <v>89</v>
          </cell>
          <cell r="G20">
            <v>20</v>
          </cell>
          <cell r="H20">
            <v>15.120000000000001</v>
          </cell>
          <cell r="J20">
            <v>25.56</v>
          </cell>
          <cell r="K20">
            <v>0</v>
          </cell>
        </row>
        <row r="21">
          <cell r="B21">
            <v>21.945833333333329</v>
          </cell>
          <cell r="C21">
            <v>36.9</v>
          </cell>
          <cell r="D21" t="str">
            <v>*</v>
          </cell>
          <cell r="E21">
            <v>57.375</v>
          </cell>
          <cell r="F21">
            <v>96</v>
          </cell>
          <cell r="G21">
            <v>20</v>
          </cell>
          <cell r="H21">
            <v>13.68</v>
          </cell>
          <cell r="J21">
            <v>29.16</v>
          </cell>
          <cell r="K21">
            <v>0</v>
          </cell>
        </row>
        <row r="22">
          <cell r="B22">
            <v>22.941666666666666</v>
          </cell>
          <cell r="C22">
            <v>36.5</v>
          </cell>
          <cell r="D22" t="str">
            <v>*</v>
          </cell>
          <cell r="E22">
            <v>56.5</v>
          </cell>
          <cell r="F22">
            <v>89</v>
          </cell>
          <cell r="G22">
            <v>25</v>
          </cell>
          <cell r="H22">
            <v>20.16</v>
          </cell>
          <cell r="J22">
            <v>33.119999999999997</v>
          </cell>
          <cell r="K22">
            <v>0</v>
          </cell>
        </row>
        <row r="23">
          <cell r="B23">
            <v>23.899999999999991</v>
          </cell>
          <cell r="C23">
            <v>36.700000000000003</v>
          </cell>
          <cell r="D23" t="str">
            <v>*</v>
          </cell>
          <cell r="E23">
            <v>52.875</v>
          </cell>
          <cell r="F23">
            <v>84</v>
          </cell>
          <cell r="G23">
            <v>22</v>
          </cell>
          <cell r="H23">
            <v>36</v>
          </cell>
          <cell r="J23">
            <v>56.519999999999996</v>
          </cell>
          <cell r="K23">
            <v>0</v>
          </cell>
        </row>
        <row r="24">
          <cell r="B24">
            <v>23.847826086956527</v>
          </cell>
          <cell r="C24">
            <v>34.4</v>
          </cell>
          <cell r="D24" t="str">
            <v>*</v>
          </cell>
          <cell r="E24">
            <v>56</v>
          </cell>
          <cell r="F24">
            <v>76</v>
          </cell>
          <cell r="G24">
            <v>44</v>
          </cell>
          <cell r="H24">
            <v>15.48</v>
          </cell>
          <cell r="J24">
            <v>30.6</v>
          </cell>
          <cell r="K24">
            <v>0</v>
          </cell>
        </row>
        <row r="25">
          <cell r="B25">
            <v>24.779166666666665</v>
          </cell>
          <cell r="C25">
            <v>36.5</v>
          </cell>
          <cell r="D25" t="str">
            <v>*</v>
          </cell>
          <cell r="E25">
            <v>61.083333333333336</v>
          </cell>
          <cell r="F25">
            <v>85</v>
          </cell>
          <cell r="G25">
            <v>30</v>
          </cell>
          <cell r="H25">
            <v>23.040000000000003</v>
          </cell>
          <cell r="J25">
            <v>42.480000000000004</v>
          </cell>
          <cell r="K25">
            <v>0</v>
          </cell>
        </row>
        <row r="26">
          <cell r="B26">
            <v>24.691666666666666</v>
          </cell>
          <cell r="C26">
            <v>36.200000000000003</v>
          </cell>
          <cell r="D26" t="str">
            <v>*</v>
          </cell>
          <cell r="E26">
            <v>50.791666666666664</v>
          </cell>
          <cell r="F26">
            <v>78</v>
          </cell>
          <cell r="G26">
            <v>23</v>
          </cell>
          <cell r="H26">
            <v>27.720000000000002</v>
          </cell>
          <cell r="J26">
            <v>43.56</v>
          </cell>
          <cell r="K26">
            <v>0</v>
          </cell>
        </row>
        <row r="27">
          <cell r="B27">
            <v>22.650000000000002</v>
          </cell>
          <cell r="C27">
            <v>36.700000000000003</v>
          </cell>
          <cell r="D27" t="str">
            <v>*</v>
          </cell>
          <cell r="E27">
            <v>52.583333333333336</v>
          </cell>
          <cell r="F27">
            <v>87</v>
          </cell>
          <cell r="G27">
            <v>20</v>
          </cell>
          <cell r="H27">
            <v>24.12</v>
          </cell>
          <cell r="J27">
            <v>45.72</v>
          </cell>
          <cell r="K27">
            <v>0</v>
          </cell>
        </row>
        <row r="28">
          <cell r="B28">
            <v>13.995833333333335</v>
          </cell>
          <cell r="C28">
            <v>21.3</v>
          </cell>
          <cell r="D28" t="str">
            <v>*</v>
          </cell>
          <cell r="E28">
            <v>76</v>
          </cell>
          <cell r="F28">
            <v>97</v>
          </cell>
          <cell r="G28">
            <v>56</v>
          </cell>
          <cell r="H28">
            <v>29.16</v>
          </cell>
          <cell r="J28">
            <v>47.16</v>
          </cell>
          <cell r="K28">
            <v>0</v>
          </cell>
        </row>
        <row r="29">
          <cell r="B29">
            <v>13.399999999999999</v>
          </cell>
          <cell r="C29">
            <v>24.9</v>
          </cell>
          <cell r="D29" t="str">
            <v>*</v>
          </cell>
          <cell r="E29">
            <v>68.458333333333329</v>
          </cell>
          <cell r="F29">
            <v>90</v>
          </cell>
          <cell r="G29">
            <v>47</v>
          </cell>
          <cell r="H29">
            <v>19.8</v>
          </cell>
          <cell r="J29">
            <v>34.92</v>
          </cell>
          <cell r="K29">
            <v>0</v>
          </cell>
        </row>
        <row r="30">
          <cell r="B30">
            <v>13.987499999999999</v>
          </cell>
          <cell r="C30">
            <v>25.6</v>
          </cell>
          <cell r="D30" t="str">
            <v>*</v>
          </cell>
          <cell r="E30">
            <v>67.333333333333329</v>
          </cell>
          <cell r="F30">
            <v>87</v>
          </cell>
          <cell r="G30">
            <v>43</v>
          </cell>
          <cell r="H30">
            <v>23.040000000000003</v>
          </cell>
          <cell r="J30">
            <v>40.680000000000007</v>
          </cell>
          <cell r="K30">
            <v>0</v>
          </cell>
        </row>
        <row r="31">
          <cell r="B31">
            <v>17.583333333333332</v>
          </cell>
          <cell r="C31">
            <v>31</v>
          </cell>
          <cell r="D31" t="str">
            <v>*</v>
          </cell>
          <cell r="E31">
            <v>56.208333333333336</v>
          </cell>
          <cell r="F31">
            <v>80</v>
          </cell>
          <cell r="G31">
            <v>34</v>
          </cell>
          <cell r="H31">
            <v>12.96</v>
          </cell>
          <cell r="J31">
            <v>24.48</v>
          </cell>
          <cell r="K31">
            <v>0</v>
          </cell>
        </row>
        <row r="32">
          <cell r="B32">
            <v>20.204166666666669</v>
          </cell>
          <cell r="C32">
            <v>32.200000000000003</v>
          </cell>
          <cell r="D32" t="str">
            <v>*</v>
          </cell>
          <cell r="E32">
            <v>59</v>
          </cell>
          <cell r="F32">
            <v>80</v>
          </cell>
          <cell r="G32">
            <v>35</v>
          </cell>
          <cell r="H32">
            <v>11.879999999999999</v>
          </cell>
          <cell r="J32">
            <v>25.56</v>
          </cell>
          <cell r="K32">
            <v>0</v>
          </cell>
        </row>
        <row r="33">
          <cell r="B33">
            <v>21.995833333333334</v>
          </cell>
          <cell r="C33">
            <v>36</v>
          </cell>
          <cell r="D33" t="str">
            <v>*</v>
          </cell>
          <cell r="E33">
            <v>58.041666666666664</v>
          </cell>
          <cell r="F33">
            <v>93</v>
          </cell>
          <cell r="G33">
            <v>25</v>
          </cell>
          <cell r="H33">
            <v>15.840000000000002</v>
          </cell>
          <cell r="J33">
            <v>25.92</v>
          </cell>
          <cell r="K33">
            <v>0</v>
          </cell>
        </row>
        <row r="34">
          <cell r="B34">
            <v>24.662499999999998</v>
          </cell>
          <cell r="C34">
            <v>36.6</v>
          </cell>
          <cell r="D34" t="str">
            <v>*</v>
          </cell>
          <cell r="E34">
            <v>51.833333333333336</v>
          </cell>
          <cell r="F34">
            <v>84</v>
          </cell>
          <cell r="G34">
            <v>28</v>
          </cell>
          <cell r="H34">
            <v>18.36</v>
          </cell>
          <cell r="J34">
            <v>31.319999999999997</v>
          </cell>
          <cell r="K34">
            <v>0</v>
          </cell>
        </row>
        <row r="35">
          <cell r="B35">
            <v>24.866666666666664</v>
          </cell>
          <cell r="C35">
            <v>37</v>
          </cell>
          <cell r="D35" t="str">
            <v>*</v>
          </cell>
          <cell r="E35">
            <v>48.25</v>
          </cell>
          <cell r="F35">
            <v>67</v>
          </cell>
          <cell r="G35">
            <v>24</v>
          </cell>
          <cell r="H35">
            <v>23.400000000000002</v>
          </cell>
          <cell r="J35">
            <v>33.840000000000003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25.612500000000001</v>
          </cell>
          <cell r="C5">
            <v>35.6</v>
          </cell>
          <cell r="D5">
            <v>16.100000000000001</v>
          </cell>
          <cell r="E5">
            <v>53.583333333333336</v>
          </cell>
          <cell r="F5">
            <v>93</v>
          </cell>
          <cell r="G5">
            <v>29</v>
          </cell>
          <cell r="H5">
            <v>15.48</v>
          </cell>
          <cell r="J5">
            <v>37.800000000000004</v>
          </cell>
          <cell r="K5">
            <v>0</v>
          </cell>
        </row>
        <row r="6">
          <cell r="B6">
            <v>27.420833333333338</v>
          </cell>
          <cell r="C6">
            <v>35.5</v>
          </cell>
          <cell r="D6">
            <v>19.399999999999999</v>
          </cell>
          <cell r="E6">
            <v>58.083333333333336</v>
          </cell>
          <cell r="F6">
            <v>90</v>
          </cell>
          <cell r="G6">
            <v>34</v>
          </cell>
          <cell r="H6">
            <v>14.04</v>
          </cell>
          <cell r="J6">
            <v>34.56</v>
          </cell>
          <cell r="K6">
            <v>0</v>
          </cell>
        </row>
        <row r="7">
          <cell r="B7">
            <v>27.595833333333331</v>
          </cell>
          <cell r="C7">
            <v>35.799999999999997</v>
          </cell>
          <cell r="D7">
            <v>20.8</v>
          </cell>
          <cell r="E7">
            <v>71.3</v>
          </cell>
          <cell r="F7">
            <v>93</v>
          </cell>
          <cell r="G7">
            <v>37</v>
          </cell>
          <cell r="H7">
            <v>20.16</v>
          </cell>
          <cell r="J7">
            <v>38.880000000000003</v>
          </cell>
          <cell r="K7">
            <v>9.6</v>
          </cell>
        </row>
        <row r="8">
          <cell r="B8">
            <v>21.695833333333336</v>
          </cell>
          <cell r="C8">
            <v>27.4</v>
          </cell>
          <cell r="D8">
            <v>19.399999999999999</v>
          </cell>
          <cell r="E8">
            <v>90.583333333333329</v>
          </cell>
          <cell r="F8">
            <v>98</v>
          </cell>
          <cell r="G8">
            <v>66</v>
          </cell>
          <cell r="H8">
            <v>16.559999999999999</v>
          </cell>
          <cell r="J8">
            <v>38.880000000000003</v>
          </cell>
          <cell r="K8">
            <v>7.9999999999999991</v>
          </cell>
        </row>
        <row r="9">
          <cell r="B9">
            <v>21.345833333333335</v>
          </cell>
          <cell r="C9">
            <v>26.8</v>
          </cell>
          <cell r="D9">
            <v>19</v>
          </cell>
          <cell r="E9">
            <v>89.916666666666671</v>
          </cell>
          <cell r="F9">
            <v>98</v>
          </cell>
          <cell r="G9">
            <v>63</v>
          </cell>
          <cell r="H9">
            <v>13.32</v>
          </cell>
          <cell r="J9">
            <v>24.48</v>
          </cell>
          <cell r="K9">
            <v>0.2</v>
          </cell>
        </row>
        <row r="10">
          <cell r="B10">
            <v>21.383333333333329</v>
          </cell>
          <cell r="C10">
            <v>28.6</v>
          </cell>
          <cell r="D10">
            <v>17.7</v>
          </cell>
          <cell r="E10">
            <v>84.166666666666671</v>
          </cell>
          <cell r="F10">
            <v>99</v>
          </cell>
          <cell r="G10">
            <v>49</v>
          </cell>
          <cell r="H10">
            <v>8.64</v>
          </cell>
          <cell r="J10">
            <v>18.720000000000002</v>
          </cell>
          <cell r="K10">
            <v>0.2</v>
          </cell>
        </row>
        <row r="11">
          <cell r="B11">
            <v>21.975000000000005</v>
          </cell>
          <cell r="C11">
            <v>30.3</v>
          </cell>
          <cell r="D11">
            <v>16.7</v>
          </cell>
          <cell r="E11">
            <v>78.333333333333329</v>
          </cell>
          <cell r="F11">
            <v>99</v>
          </cell>
          <cell r="G11">
            <v>44</v>
          </cell>
          <cell r="H11">
            <v>11.520000000000001</v>
          </cell>
          <cell r="J11">
            <v>24.12</v>
          </cell>
          <cell r="K11">
            <v>0</v>
          </cell>
        </row>
        <row r="12">
          <cell r="B12">
            <v>21.254166666666666</v>
          </cell>
          <cell r="C12">
            <v>25.4</v>
          </cell>
          <cell r="D12">
            <v>18.8</v>
          </cell>
          <cell r="E12">
            <v>73.75</v>
          </cell>
          <cell r="F12">
            <v>94</v>
          </cell>
          <cell r="G12">
            <v>47</v>
          </cell>
          <cell r="H12">
            <v>17.64</v>
          </cell>
          <cell r="J12">
            <v>39.96</v>
          </cell>
          <cell r="K12">
            <v>0</v>
          </cell>
        </row>
        <row r="13">
          <cell r="B13">
            <v>16.029166666666672</v>
          </cell>
          <cell r="C13">
            <v>21.6</v>
          </cell>
          <cell r="D13">
            <v>11</v>
          </cell>
          <cell r="E13">
            <v>59.083333333333336</v>
          </cell>
          <cell r="F13">
            <v>89</v>
          </cell>
          <cell r="G13">
            <v>28</v>
          </cell>
          <cell r="H13">
            <v>14.04</v>
          </cell>
          <cell r="J13">
            <v>30.96</v>
          </cell>
          <cell r="K13">
            <v>0</v>
          </cell>
        </row>
        <row r="14">
          <cell r="B14">
            <v>14.670833333333333</v>
          </cell>
          <cell r="C14">
            <v>24.4</v>
          </cell>
          <cell r="D14">
            <v>6.7</v>
          </cell>
          <cell r="E14">
            <v>64.083333333333329</v>
          </cell>
          <cell r="F14">
            <v>98</v>
          </cell>
          <cell r="G14">
            <v>28</v>
          </cell>
          <cell r="H14">
            <v>12.96</v>
          </cell>
          <cell r="J14">
            <v>26.64</v>
          </cell>
          <cell r="K14">
            <v>0</v>
          </cell>
        </row>
        <row r="15">
          <cell r="B15">
            <v>16.283333333333335</v>
          </cell>
          <cell r="C15">
            <v>27.1</v>
          </cell>
          <cell r="D15">
            <v>7.3</v>
          </cell>
          <cell r="E15">
            <v>64.291666666666671</v>
          </cell>
          <cell r="F15">
            <v>98</v>
          </cell>
          <cell r="G15">
            <v>19</v>
          </cell>
          <cell r="H15">
            <v>10.8</v>
          </cell>
          <cell r="J15">
            <v>24.12</v>
          </cell>
          <cell r="K15">
            <v>0</v>
          </cell>
        </row>
        <row r="16">
          <cell r="B16">
            <v>16.220833333333335</v>
          </cell>
          <cell r="C16">
            <v>28</v>
          </cell>
          <cell r="D16">
            <v>6.7</v>
          </cell>
          <cell r="E16">
            <v>66.375</v>
          </cell>
          <cell r="F16">
            <v>98</v>
          </cell>
          <cell r="G16">
            <v>25</v>
          </cell>
          <cell r="H16">
            <v>11.879999999999999</v>
          </cell>
          <cell r="J16">
            <v>24.840000000000003</v>
          </cell>
          <cell r="K16">
            <v>0</v>
          </cell>
        </row>
        <row r="17">
          <cell r="B17">
            <v>18.304166666666671</v>
          </cell>
          <cell r="C17">
            <v>30.6</v>
          </cell>
          <cell r="D17">
            <v>9.6999999999999993</v>
          </cell>
          <cell r="E17">
            <v>65</v>
          </cell>
          <cell r="F17">
            <v>96</v>
          </cell>
          <cell r="G17">
            <v>19</v>
          </cell>
          <cell r="H17">
            <v>9</v>
          </cell>
          <cell r="J17">
            <v>18.720000000000002</v>
          </cell>
          <cell r="K17">
            <v>0</v>
          </cell>
        </row>
        <row r="18">
          <cell r="B18">
            <v>20.941666666666666</v>
          </cell>
          <cell r="C18">
            <v>32.5</v>
          </cell>
          <cell r="D18">
            <v>12.6</v>
          </cell>
          <cell r="E18">
            <v>58.833333333333336</v>
          </cell>
          <cell r="F18">
            <v>96</v>
          </cell>
          <cell r="G18">
            <v>22</v>
          </cell>
          <cell r="H18">
            <v>14.76</v>
          </cell>
          <cell r="J18">
            <v>26.28</v>
          </cell>
          <cell r="K18">
            <v>0</v>
          </cell>
        </row>
        <row r="19">
          <cell r="B19">
            <v>20.783333333333335</v>
          </cell>
          <cell r="C19">
            <v>32.200000000000003</v>
          </cell>
          <cell r="D19">
            <v>10.5</v>
          </cell>
          <cell r="E19">
            <v>65.666666666666671</v>
          </cell>
          <cell r="F19">
            <v>98</v>
          </cell>
          <cell r="G19">
            <v>20</v>
          </cell>
          <cell r="H19">
            <v>10.44</v>
          </cell>
          <cell r="J19">
            <v>23.759999999999998</v>
          </cell>
          <cell r="K19">
            <v>0</v>
          </cell>
        </row>
        <row r="20">
          <cell r="B20">
            <v>22.166666666666668</v>
          </cell>
          <cell r="C20">
            <v>33.9</v>
          </cell>
          <cell r="D20">
            <v>13.2</v>
          </cell>
          <cell r="E20">
            <v>61.041666666666664</v>
          </cell>
          <cell r="F20">
            <v>96</v>
          </cell>
          <cell r="G20">
            <v>24</v>
          </cell>
          <cell r="H20">
            <v>9.3600000000000012</v>
          </cell>
          <cell r="J20">
            <v>20.52</v>
          </cell>
          <cell r="K20">
            <v>0</v>
          </cell>
        </row>
        <row r="21">
          <cell r="B21">
            <v>25.408333333333331</v>
          </cell>
          <cell r="C21">
            <v>36.1</v>
          </cell>
          <cell r="D21">
            <v>17.100000000000001</v>
          </cell>
          <cell r="E21">
            <v>55.416666666666664</v>
          </cell>
          <cell r="F21">
            <v>90</v>
          </cell>
          <cell r="G21">
            <v>24</v>
          </cell>
          <cell r="H21">
            <v>9</v>
          </cell>
          <cell r="J21">
            <v>18</v>
          </cell>
          <cell r="K21">
            <v>0</v>
          </cell>
        </row>
        <row r="22">
          <cell r="B22">
            <v>26.791666666666668</v>
          </cell>
          <cell r="C22">
            <v>38.1</v>
          </cell>
          <cell r="D22">
            <v>18.2</v>
          </cell>
          <cell r="E22">
            <v>57.916666666666664</v>
          </cell>
          <cell r="F22">
            <v>88</v>
          </cell>
          <cell r="G22">
            <v>22</v>
          </cell>
          <cell r="H22">
            <v>12.6</v>
          </cell>
          <cell r="J22">
            <v>29.52</v>
          </cell>
          <cell r="K22">
            <v>0</v>
          </cell>
        </row>
        <row r="23">
          <cell r="B23">
            <v>28.569565217391304</v>
          </cell>
          <cell r="C23">
            <v>36.9</v>
          </cell>
          <cell r="D23">
            <v>20.6</v>
          </cell>
          <cell r="E23">
            <v>51.478260869565219</v>
          </cell>
          <cell r="F23">
            <v>85</v>
          </cell>
          <cell r="G23">
            <v>30</v>
          </cell>
          <cell r="H23">
            <v>19.8</v>
          </cell>
          <cell r="J23">
            <v>47.519999999999996</v>
          </cell>
          <cell r="K23">
            <v>0</v>
          </cell>
        </row>
        <row r="24">
          <cell r="B24">
            <v>26.070833333333329</v>
          </cell>
          <cell r="C24">
            <v>32.5</v>
          </cell>
          <cell r="D24">
            <v>20.100000000000001</v>
          </cell>
          <cell r="E24">
            <v>55.791666666666664</v>
          </cell>
          <cell r="F24">
            <v>85</v>
          </cell>
          <cell r="G24">
            <v>40</v>
          </cell>
          <cell r="H24">
            <v>14.4</v>
          </cell>
          <cell r="J24">
            <v>32.04</v>
          </cell>
          <cell r="K24">
            <v>0</v>
          </cell>
        </row>
        <row r="25">
          <cell r="B25">
            <v>27.241666666666664</v>
          </cell>
          <cell r="C25">
            <v>38.200000000000003</v>
          </cell>
          <cell r="D25">
            <v>20.3</v>
          </cell>
          <cell r="E25">
            <v>60.5</v>
          </cell>
          <cell r="F25">
            <v>84</v>
          </cell>
          <cell r="G25">
            <v>29</v>
          </cell>
          <cell r="H25">
            <v>14.4</v>
          </cell>
          <cell r="J25">
            <v>36.72</v>
          </cell>
          <cell r="K25">
            <v>0</v>
          </cell>
        </row>
        <row r="26">
          <cell r="B26">
            <v>29.150000000000002</v>
          </cell>
          <cell r="C26">
            <v>37.6</v>
          </cell>
          <cell r="D26">
            <v>22.4</v>
          </cell>
          <cell r="E26">
            <v>52.25</v>
          </cell>
          <cell r="F26">
            <v>88</v>
          </cell>
          <cell r="G26">
            <v>19</v>
          </cell>
          <cell r="H26">
            <v>17.64</v>
          </cell>
          <cell r="J26">
            <v>43.92</v>
          </cell>
          <cell r="K26">
            <v>0</v>
          </cell>
        </row>
        <row r="27">
          <cell r="B27">
            <v>26.608333333333331</v>
          </cell>
          <cell r="C27">
            <v>37.799999999999997</v>
          </cell>
          <cell r="D27">
            <v>17.5</v>
          </cell>
          <cell r="E27">
            <v>50.083333333333336</v>
          </cell>
          <cell r="F27">
            <v>81</v>
          </cell>
          <cell r="G27">
            <v>29</v>
          </cell>
          <cell r="H27">
            <v>24.12</v>
          </cell>
          <cell r="J27">
            <v>56.88</v>
          </cell>
          <cell r="K27">
            <v>0</v>
          </cell>
        </row>
        <row r="28">
          <cell r="B28">
            <v>17.166666666666664</v>
          </cell>
          <cell r="C28">
            <v>20.100000000000001</v>
          </cell>
          <cell r="D28">
            <v>14.9</v>
          </cell>
          <cell r="E28">
            <v>71.333333333333329</v>
          </cell>
          <cell r="F28">
            <v>90</v>
          </cell>
          <cell r="G28">
            <v>52</v>
          </cell>
          <cell r="H28">
            <v>17.64</v>
          </cell>
          <cell r="J28">
            <v>37.080000000000005</v>
          </cell>
          <cell r="K28">
            <v>0</v>
          </cell>
        </row>
        <row r="29">
          <cell r="B29">
            <v>14.612499999999999</v>
          </cell>
          <cell r="C29">
            <v>20.9</v>
          </cell>
          <cell r="D29">
            <v>10.199999999999999</v>
          </cell>
          <cell r="E29">
            <v>66.875</v>
          </cell>
          <cell r="F29">
            <v>87</v>
          </cell>
          <cell r="G29">
            <v>51</v>
          </cell>
          <cell r="H29">
            <v>17.28</v>
          </cell>
          <cell r="J29">
            <v>37.800000000000004</v>
          </cell>
          <cell r="K29">
            <v>0</v>
          </cell>
        </row>
        <row r="30">
          <cell r="B30">
            <v>16.262499999999999</v>
          </cell>
          <cell r="C30">
            <v>26.2</v>
          </cell>
          <cell r="D30">
            <v>10.6</v>
          </cell>
          <cell r="E30">
            <v>67.166666666666671</v>
          </cell>
          <cell r="F30">
            <v>94</v>
          </cell>
          <cell r="G30">
            <v>31</v>
          </cell>
          <cell r="H30">
            <v>12.96</v>
          </cell>
          <cell r="J30">
            <v>27</v>
          </cell>
          <cell r="K30">
            <v>0</v>
          </cell>
        </row>
        <row r="31">
          <cell r="B31">
            <v>19.062500000000004</v>
          </cell>
          <cell r="C31">
            <v>30.5</v>
          </cell>
          <cell r="D31">
            <v>10.1</v>
          </cell>
          <cell r="E31">
            <v>57.291666666666664</v>
          </cell>
          <cell r="F31">
            <v>88</v>
          </cell>
          <cell r="G31">
            <v>25</v>
          </cell>
          <cell r="H31">
            <v>9</v>
          </cell>
          <cell r="J31">
            <v>22.32</v>
          </cell>
          <cell r="K31">
            <v>0</v>
          </cell>
        </row>
        <row r="32">
          <cell r="B32">
            <v>22.845833333333335</v>
          </cell>
          <cell r="C32">
            <v>33.1</v>
          </cell>
          <cell r="D32">
            <v>14.7</v>
          </cell>
          <cell r="E32">
            <v>56.375</v>
          </cell>
          <cell r="F32">
            <v>84</v>
          </cell>
          <cell r="G32">
            <v>31</v>
          </cell>
          <cell r="H32">
            <v>8.64</v>
          </cell>
          <cell r="J32">
            <v>23.400000000000002</v>
          </cell>
          <cell r="K32">
            <v>0</v>
          </cell>
        </row>
        <row r="33">
          <cell r="B33">
            <v>25.208333333333339</v>
          </cell>
          <cell r="C33">
            <v>36</v>
          </cell>
          <cell r="D33">
            <v>17.3</v>
          </cell>
          <cell r="E33">
            <v>60.375</v>
          </cell>
          <cell r="F33">
            <v>87</v>
          </cell>
          <cell r="G33">
            <v>29</v>
          </cell>
          <cell r="H33">
            <v>9</v>
          </cell>
          <cell r="J33">
            <v>18.720000000000002</v>
          </cell>
          <cell r="K33">
            <v>0</v>
          </cell>
        </row>
        <row r="34">
          <cell r="B34">
            <v>26.983333333333334</v>
          </cell>
          <cell r="C34">
            <v>37.5</v>
          </cell>
          <cell r="D34">
            <v>18.3</v>
          </cell>
          <cell r="E34">
            <v>58.875</v>
          </cell>
          <cell r="F34">
            <v>89</v>
          </cell>
          <cell r="G34">
            <v>26</v>
          </cell>
          <cell r="H34">
            <v>11.879999999999999</v>
          </cell>
          <cell r="J34">
            <v>27.36</v>
          </cell>
          <cell r="K34">
            <v>0</v>
          </cell>
        </row>
        <row r="35">
          <cell r="B35">
            <v>28.616666666666664</v>
          </cell>
          <cell r="C35">
            <v>38.1</v>
          </cell>
          <cell r="D35">
            <v>19.600000000000001</v>
          </cell>
          <cell r="E35">
            <v>52</v>
          </cell>
          <cell r="F35">
            <v>89</v>
          </cell>
          <cell r="G35">
            <v>26</v>
          </cell>
          <cell r="H35">
            <v>19.8</v>
          </cell>
          <cell r="J35">
            <v>41.76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23.187499999999996</v>
          </cell>
          <cell r="C5">
            <v>33.1</v>
          </cell>
          <cell r="D5">
            <v>15.4</v>
          </cell>
          <cell r="E5">
            <v>35.833333333333336</v>
          </cell>
          <cell r="F5">
            <v>58</v>
          </cell>
          <cell r="G5">
            <v>20</v>
          </cell>
          <cell r="H5">
            <v>20.52</v>
          </cell>
          <cell r="J5">
            <v>43.2</v>
          </cell>
          <cell r="K5">
            <v>0</v>
          </cell>
        </row>
        <row r="6">
          <cell r="B6">
            <v>24.158333333333331</v>
          </cell>
          <cell r="C6">
            <v>32.1</v>
          </cell>
          <cell r="D6">
            <v>17</v>
          </cell>
          <cell r="E6">
            <v>46</v>
          </cell>
          <cell r="F6">
            <v>66</v>
          </cell>
          <cell r="G6">
            <v>26</v>
          </cell>
          <cell r="H6">
            <v>19.8</v>
          </cell>
          <cell r="J6">
            <v>29.880000000000003</v>
          </cell>
          <cell r="K6">
            <v>0</v>
          </cell>
        </row>
        <row r="7">
          <cell r="B7">
            <v>24.641666666666666</v>
          </cell>
          <cell r="C7">
            <v>32.299999999999997</v>
          </cell>
          <cell r="D7">
            <v>19</v>
          </cell>
          <cell r="E7">
            <v>44.25</v>
          </cell>
          <cell r="F7">
            <v>59</v>
          </cell>
          <cell r="G7">
            <v>22</v>
          </cell>
          <cell r="H7">
            <v>20.88</v>
          </cell>
          <cell r="J7">
            <v>34.56</v>
          </cell>
          <cell r="K7">
            <v>0</v>
          </cell>
        </row>
        <row r="8">
          <cell r="B8">
            <v>20.991666666666667</v>
          </cell>
          <cell r="C8">
            <v>25.7</v>
          </cell>
          <cell r="D8">
            <v>17.399999999999999</v>
          </cell>
          <cell r="E8">
            <v>58.714285714285715</v>
          </cell>
          <cell r="F8">
            <v>100</v>
          </cell>
          <cell r="G8">
            <v>33</v>
          </cell>
          <cell r="H8">
            <v>22.68</v>
          </cell>
          <cell r="J8">
            <v>43.56</v>
          </cell>
          <cell r="K8">
            <v>28</v>
          </cell>
        </row>
        <row r="9">
          <cell r="B9">
            <v>19.066666666666663</v>
          </cell>
          <cell r="C9">
            <v>26.5</v>
          </cell>
          <cell r="D9">
            <v>15</v>
          </cell>
          <cell r="E9">
            <v>75.285714285714292</v>
          </cell>
          <cell r="F9">
            <v>98</v>
          </cell>
          <cell r="G9">
            <v>44</v>
          </cell>
          <cell r="H9">
            <v>13.68</v>
          </cell>
          <cell r="J9">
            <v>23.400000000000002</v>
          </cell>
          <cell r="K9">
            <v>1.9999999999999998</v>
          </cell>
        </row>
        <row r="10">
          <cell r="B10">
            <v>19.970833333333331</v>
          </cell>
          <cell r="C10">
            <v>28.7</v>
          </cell>
          <cell r="D10">
            <v>13.3</v>
          </cell>
          <cell r="E10">
            <v>61.5</v>
          </cell>
          <cell r="F10">
            <v>84</v>
          </cell>
          <cell r="G10">
            <v>31</v>
          </cell>
          <cell r="H10">
            <v>14.76</v>
          </cell>
          <cell r="J10">
            <v>25.92</v>
          </cell>
          <cell r="K10">
            <v>0</v>
          </cell>
        </row>
        <row r="11">
          <cell r="B11">
            <v>21.408333333333331</v>
          </cell>
          <cell r="C11">
            <v>29.5</v>
          </cell>
          <cell r="D11">
            <v>14.6</v>
          </cell>
          <cell r="E11">
            <v>54.708333333333336</v>
          </cell>
          <cell r="F11">
            <v>83</v>
          </cell>
          <cell r="G11">
            <v>24</v>
          </cell>
          <cell r="H11">
            <v>22.68</v>
          </cell>
          <cell r="J11">
            <v>39.6</v>
          </cell>
          <cell r="K11">
            <v>0</v>
          </cell>
        </row>
        <row r="12">
          <cell r="B12">
            <v>19.720833333333335</v>
          </cell>
          <cell r="C12">
            <v>27.3</v>
          </cell>
          <cell r="D12">
            <v>12.9</v>
          </cell>
          <cell r="E12">
            <v>64.75</v>
          </cell>
          <cell r="F12">
            <v>89</v>
          </cell>
          <cell r="G12">
            <v>44</v>
          </cell>
          <cell r="H12">
            <v>15.48</v>
          </cell>
          <cell r="J12">
            <v>32.4</v>
          </cell>
          <cell r="K12">
            <v>0.2</v>
          </cell>
        </row>
        <row r="13">
          <cell r="B13">
            <v>15.441666666666663</v>
          </cell>
          <cell r="C13">
            <v>21.4</v>
          </cell>
          <cell r="D13">
            <v>9.5</v>
          </cell>
          <cell r="E13">
            <v>66.958333333333329</v>
          </cell>
          <cell r="F13">
            <v>97</v>
          </cell>
          <cell r="G13">
            <v>32</v>
          </cell>
          <cell r="H13">
            <v>18.36</v>
          </cell>
          <cell r="J13">
            <v>35.28</v>
          </cell>
          <cell r="K13">
            <v>0</v>
          </cell>
        </row>
        <row r="14">
          <cell r="B14">
            <v>15.241666666666667</v>
          </cell>
          <cell r="C14">
            <v>24.3</v>
          </cell>
          <cell r="D14">
            <v>6.7</v>
          </cell>
          <cell r="E14">
            <v>52.375</v>
          </cell>
          <cell r="F14">
            <v>84</v>
          </cell>
          <cell r="G14">
            <v>28</v>
          </cell>
          <cell r="H14">
            <v>11.520000000000001</v>
          </cell>
          <cell r="J14">
            <v>25.2</v>
          </cell>
          <cell r="K14">
            <v>0</v>
          </cell>
        </row>
        <row r="15">
          <cell r="B15">
            <v>15.624999999999998</v>
          </cell>
          <cell r="C15">
            <v>24.5</v>
          </cell>
          <cell r="D15">
            <v>6.9</v>
          </cell>
          <cell r="E15">
            <v>44.333333333333336</v>
          </cell>
          <cell r="F15">
            <v>79</v>
          </cell>
          <cell r="G15">
            <v>20</v>
          </cell>
          <cell r="H15">
            <v>12.96</v>
          </cell>
          <cell r="J15">
            <v>29.16</v>
          </cell>
          <cell r="K15">
            <v>0</v>
          </cell>
        </row>
        <row r="16">
          <cell r="B16">
            <v>16.400000000000002</v>
          </cell>
          <cell r="C16">
            <v>27.2</v>
          </cell>
          <cell r="D16">
            <v>7.1</v>
          </cell>
          <cell r="E16">
            <v>41.5</v>
          </cell>
          <cell r="F16">
            <v>74</v>
          </cell>
          <cell r="G16">
            <v>18</v>
          </cell>
          <cell r="H16">
            <v>14.76</v>
          </cell>
          <cell r="J16">
            <v>28.8</v>
          </cell>
          <cell r="K16">
            <v>0</v>
          </cell>
        </row>
        <row r="17">
          <cell r="B17">
            <v>18.866666666666671</v>
          </cell>
          <cell r="C17">
            <v>29.6</v>
          </cell>
          <cell r="D17">
            <v>8.8000000000000007</v>
          </cell>
          <cell r="E17">
            <v>38.541666666666664</v>
          </cell>
          <cell r="F17">
            <v>69</v>
          </cell>
          <cell r="G17">
            <v>13</v>
          </cell>
          <cell r="H17">
            <v>20.52</v>
          </cell>
          <cell r="J17">
            <v>30.6</v>
          </cell>
          <cell r="K17">
            <v>0</v>
          </cell>
        </row>
        <row r="18">
          <cell r="B18">
            <v>20.250000000000004</v>
          </cell>
          <cell r="C18">
            <v>30.5</v>
          </cell>
          <cell r="D18">
            <v>9.9</v>
          </cell>
          <cell r="E18">
            <v>35.166666666666664</v>
          </cell>
          <cell r="F18">
            <v>66</v>
          </cell>
          <cell r="G18">
            <v>14</v>
          </cell>
          <cell r="H18">
            <v>14.4</v>
          </cell>
          <cell r="J18">
            <v>24.48</v>
          </cell>
          <cell r="K18">
            <v>0</v>
          </cell>
        </row>
        <row r="19">
          <cell r="B19">
            <v>21.862499999999997</v>
          </cell>
          <cell r="C19">
            <v>32</v>
          </cell>
          <cell r="D19">
            <v>11.5</v>
          </cell>
          <cell r="E19">
            <v>32.541666666666664</v>
          </cell>
          <cell r="F19">
            <v>62</v>
          </cell>
          <cell r="G19">
            <v>14</v>
          </cell>
          <cell r="H19">
            <v>19.440000000000001</v>
          </cell>
          <cell r="J19">
            <v>33.840000000000003</v>
          </cell>
          <cell r="K19">
            <v>0</v>
          </cell>
        </row>
        <row r="20">
          <cell r="B20">
            <v>22.429166666666671</v>
          </cell>
          <cell r="C20">
            <v>34.200000000000003</v>
          </cell>
          <cell r="D20">
            <v>12.6</v>
          </cell>
          <cell r="E20">
            <v>41.458333333333336</v>
          </cell>
          <cell r="F20">
            <v>71</v>
          </cell>
          <cell r="G20">
            <v>19</v>
          </cell>
          <cell r="H20">
            <v>20.88</v>
          </cell>
          <cell r="J20">
            <v>32.04</v>
          </cell>
          <cell r="K20">
            <v>0</v>
          </cell>
        </row>
        <row r="21">
          <cell r="B21">
            <v>24.966666666666665</v>
          </cell>
          <cell r="C21">
            <v>34.1</v>
          </cell>
          <cell r="D21">
            <v>15.6</v>
          </cell>
          <cell r="E21">
            <v>41.916666666666664</v>
          </cell>
          <cell r="F21">
            <v>76</v>
          </cell>
          <cell r="G21">
            <v>15</v>
          </cell>
          <cell r="H21">
            <v>17.64</v>
          </cell>
          <cell r="J21">
            <v>41.76</v>
          </cell>
          <cell r="K21">
            <v>0</v>
          </cell>
        </row>
        <row r="22">
          <cell r="B22">
            <v>25.570833333333329</v>
          </cell>
          <cell r="C22">
            <v>34.4</v>
          </cell>
          <cell r="D22">
            <v>17.8</v>
          </cell>
          <cell r="E22">
            <v>36.791666666666664</v>
          </cell>
          <cell r="F22">
            <v>59</v>
          </cell>
          <cell r="G22">
            <v>17</v>
          </cell>
          <cell r="H22">
            <v>20.88</v>
          </cell>
          <cell r="J22">
            <v>37.800000000000004</v>
          </cell>
          <cell r="K22">
            <v>0</v>
          </cell>
        </row>
        <row r="23">
          <cell r="B23">
            <v>24.837500000000002</v>
          </cell>
          <cell r="C23">
            <v>34.1</v>
          </cell>
          <cell r="D23">
            <v>17.100000000000001</v>
          </cell>
          <cell r="E23">
            <v>36.5</v>
          </cell>
          <cell r="F23">
            <v>58</v>
          </cell>
          <cell r="G23">
            <v>16</v>
          </cell>
          <cell r="H23">
            <v>32.04</v>
          </cell>
          <cell r="J23">
            <v>46.800000000000004</v>
          </cell>
          <cell r="K23">
            <v>0</v>
          </cell>
        </row>
        <row r="24">
          <cell r="B24">
            <v>24.020833333333332</v>
          </cell>
          <cell r="C24">
            <v>30.3</v>
          </cell>
          <cell r="D24">
            <v>18.3</v>
          </cell>
          <cell r="E24">
            <v>44.291666666666664</v>
          </cell>
          <cell r="F24">
            <v>66</v>
          </cell>
          <cell r="G24">
            <v>28</v>
          </cell>
          <cell r="H24">
            <v>27.720000000000002</v>
          </cell>
          <cell r="J24">
            <v>45.72</v>
          </cell>
          <cell r="K24">
            <v>0</v>
          </cell>
        </row>
        <row r="25">
          <cell r="B25">
            <v>25.016666666666666</v>
          </cell>
          <cell r="C25">
            <v>34.5</v>
          </cell>
          <cell r="D25">
            <v>18.5</v>
          </cell>
          <cell r="E25">
            <v>54.083333333333336</v>
          </cell>
          <cell r="F25">
            <v>80</v>
          </cell>
          <cell r="G25">
            <v>24</v>
          </cell>
          <cell r="H25">
            <v>21.6</v>
          </cell>
          <cell r="J25">
            <v>38.519999999999996</v>
          </cell>
          <cell r="K25">
            <v>0</v>
          </cell>
        </row>
        <row r="26">
          <cell r="B26">
            <v>25.474999999999998</v>
          </cell>
          <cell r="C26">
            <v>34.9</v>
          </cell>
          <cell r="D26">
            <v>18</v>
          </cell>
          <cell r="E26">
            <v>37.333333333333336</v>
          </cell>
          <cell r="F26">
            <v>60</v>
          </cell>
          <cell r="G26">
            <v>13</v>
          </cell>
          <cell r="H26">
            <v>23.400000000000002</v>
          </cell>
          <cell r="J26">
            <v>72.360000000000014</v>
          </cell>
          <cell r="K26">
            <v>0</v>
          </cell>
        </row>
        <row r="27">
          <cell r="B27">
            <v>25.745833333333337</v>
          </cell>
          <cell r="C27">
            <v>34.299999999999997</v>
          </cell>
          <cell r="D27">
            <v>17.899999999999999</v>
          </cell>
          <cell r="E27">
            <v>27.208333333333332</v>
          </cell>
          <cell r="F27">
            <v>40</v>
          </cell>
          <cell r="G27">
            <v>14</v>
          </cell>
          <cell r="H27">
            <v>25.56</v>
          </cell>
          <cell r="J27">
            <v>40.32</v>
          </cell>
          <cell r="K27">
            <v>0</v>
          </cell>
        </row>
        <row r="28">
          <cell r="B28">
            <v>21.729166666666661</v>
          </cell>
          <cell r="C28">
            <v>28.6</v>
          </cell>
          <cell r="D28">
            <v>13.1</v>
          </cell>
          <cell r="E28">
            <v>53.833333333333336</v>
          </cell>
          <cell r="F28">
            <v>83</v>
          </cell>
          <cell r="G28">
            <v>30</v>
          </cell>
          <cell r="H28">
            <v>20.52</v>
          </cell>
          <cell r="J28">
            <v>32.04</v>
          </cell>
          <cell r="K28">
            <v>0</v>
          </cell>
        </row>
        <row r="29">
          <cell r="B29">
            <v>19.245833333333334</v>
          </cell>
          <cell r="C29">
            <v>30</v>
          </cell>
          <cell r="D29">
            <v>12</v>
          </cell>
          <cell r="E29">
            <v>72.666666666666671</v>
          </cell>
          <cell r="F29">
            <v>97</v>
          </cell>
          <cell r="G29">
            <v>32</v>
          </cell>
          <cell r="H29">
            <v>13.32</v>
          </cell>
          <cell r="J29">
            <v>23.759999999999998</v>
          </cell>
          <cell r="K29">
            <v>0</v>
          </cell>
        </row>
        <row r="30">
          <cell r="B30">
            <v>20.87916666666667</v>
          </cell>
          <cell r="C30">
            <v>28.9</v>
          </cell>
          <cell r="D30">
            <v>13.9</v>
          </cell>
          <cell r="E30">
            <v>63.25</v>
          </cell>
          <cell r="F30">
            <v>87</v>
          </cell>
          <cell r="G30">
            <v>34</v>
          </cell>
          <cell r="H30">
            <v>16.920000000000002</v>
          </cell>
          <cell r="J30">
            <v>32.76</v>
          </cell>
          <cell r="K30">
            <v>0</v>
          </cell>
        </row>
        <row r="31">
          <cell r="B31">
            <v>23.041666666666668</v>
          </cell>
          <cell r="C31">
            <v>32.200000000000003</v>
          </cell>
          <cell r="D31">
            <v>15.8</v>
          </cell>
          <cell r="E31">
            <v>50.541666666666664</v>
          </cell>
          <cell r="F31">
            <v>67</v>
          </cell>
          <cell r="G31">
            <v>27</v>
          </cell>
          <cell r="H31">
            <v>14.76</v>
          </cell>
          <cell r="J31">
            <v>29.52</v>
          </cell>
          <cell r="K31">
            <v>0</v>
          </cell>
        </row>
        <row r="32">
          <cell r="B32">
            <v>23.966666666666672</v>
          </cell>
          <cell r="C32">
            <v>33</v>
          </cell>
          <cell r="D32">
            <v>19.100000000000001</v>
          </cell>
          <cell r="E32">
            <v>48.458333333333336</v>
          </cell>
          <cell r="F32">
            <v>64</v>
          </cell>
          <cell r="G32">
            <v>25</v>
          </cell>
          <cell r="H32">
            <v>18</v>
          </cell>
          <cell r="J32">
            <v>42.480000000000004</v>
          </cell>
          <cell r="K32">
            <v>0</v>
          </cell>
        </row>
        <row r="33">
          <cell r="B33">
            <v>21.787499999999998</v>
          </cell>
          <cell r="C33">
            <v>30</v>
          </cell>
          <cell r="D33">
            <v>15.8</v>
          </cell>
          <cell r="E33">
            <v>67.416666666666671</v>
          </cell>
          <cell r="F33">
            <v>95</v>
          </cell>
          <cell r="G33">
            <v>36</v>
          </cell>
          <cell r="H33">
            <v>25.56</v>
          </cell>
          <cell r="J33">
            <v>44.28</v>
          </cell>
          <cell r="K33">
            <v>0.6</v>
          </cell>
        </row>
        <row r="34">
          <cell r="B34">
            <v>23.837500000000002</v>
          </cell>
          <cell r="C34">
            <v>32.6</v>
          </cell>
          <cell r="D34">
            <v>16</v>
          </cell>
          <cell r="E34">
            <v>52.541666666666664</v>
          </cell>
          <cell r="F34">
            <v>86</v>
          </cell>
          <cell r="G34">
            <v>22</v>
          </cell>
          <cell r="H34">
            <v>23.400000000000002</v>
          </cell>
          <cell r="J34">
            <v>36.36</v>
          </cell>
          <cell r="K34">
            <v>0</v>
          </cell>
        </row>
        <row r="35">
          <cell r="B35">
            <v>25.404166666666665</v>
          </cell>
          <cell r="C35">
            <v>34.4</v>
          </cell>
          <cell r="D35">
            <v>16.5</v>
          </cell>
          <cell r="E35">
            <v>39.916666666666664</v>
          </cell>
          <cell r="F35">
            <v>67</v>
          </cell>
          <cell r="G35">
            <v>19</v>
          </cell>
          <cell r="H35">
            <v>28.44</v>
          </cell>
          <cell r="J35">
            <v>41.4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22.229166666666671</v>
          </cell>
          <cell r="C5">
            <v>36.9</v>
          </cell>
          <cell r="D5">
            <v>11.5</v>
          </cell>
          <cell r="E5">
            <v>56.416666666666664</v>
          </cell>
          <cell r="F5">
            <v>91</v>
          </cell>
          <cell r="G5">
            <v>20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23.2</v>
          </cell>
          <cell r="C6">
            <v>34.1</v>
          </cell>
          <cell r="D6">
            <v>15.1</v>
          </cell>
          <cell r="E6">
            <v>64.956521739130437</v>
          </cell>
          <cell r="F6">
            <v>93</v>
          </cell>
          <cell r="G6">
            <v>30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24.366666666666664</v>
          </cell>
          <cell r="C7">
            <v>33.799999999999997</v>
          </cell>
          <cell r="D7">
            <v>18.8</v>
          </cell>
          <cell r="E7">
            <v>68.333333333333329</v>
          </cell>
          <cell r="F7">
            <v>91</v>
          </cell>
          <cell r="G7">
            <v>29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21.370833333333337</v>
          </cell>
          <cell r="C8">
            <v>24.5</v>
          </cell>
          <cell r="D8">
            <v>19.3</v>
          </cell>
          <cell r="E8">
            <v>86.666666666666671</v>
          </cell>
          <cell r="F8">
            <v>98</v>
          </cell>
          <cell r="G8">
            <v>70</v>
          </cell>
          <cell r="H8" t="str">
            <v>*</v>
          </cell>
          <cell r="J8" t="str">
            <v>*</v>
          </cell>
          <cell r="K8">
            <v>14</v>
          </cell>
        </row>
        <row r="9">
          <cell r="B9">
            <v>21.162499999999998</v>
          </cell>
          <cell r="C9">
            <v>26.9</v>
          </cell>
          <cell r="D9">
            <v>17.3</v>
          </cell>
          <cell r="E9">
            <v>80.25</v>
          </cell>
          <cell r="F9">
            <v>99</v>
          </cell>
          <cell r="G9">
            <v>50</v>
          </cell>
          <cell r="H9" t="str">
            <v>*</v>
          </cell>
          <cell r="J9" t="str">
            <v>*</v>
          </cell>
          <cell r="K9">
            <v>0.2</v>
          </cell>
        </row>
        <row r="10">
          <cell r="B10">
            <v>21.275000000000002</v>
          </cell>
          <cell r="C10">
            <v>29.8</v>
          </cell>
          <cell r="D10">
            <v>14.9</v>
          </cell>
          <cell r="E10">
            <v>71.833333333333329</v>
          </cell>
          <cell r="F10">
            <v>99</v>
          </cell>
          <cell r="G10">
            <v>32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21.837499999999995</v>
          </cell>
          <cell r="C11">
            <v>32.799999999999997</v>
          </cell>
          <cell r="D11">
            <v>14.3</v>
          </cell>
          <cell r="E11">
            <v>67.625</v>
          </cell>
          <cell r="F11">
            <v>98</v>
          </cell>
          <cell r="G11">
            <v>23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21.762500000000003</v>
          </cell>
          <cell r="C12">
            <v>27.4</v>
          </cell>
          <cell r="D12">
            <v>17.2</v>
          </cell>
          <cell r="E12">
            <v>71.25</v>
          </cell>
          <cell r="F12">
            <v>90</v>
          </cell>
          <cell r="G12">
            <v>52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18.033333333333328</v>
          </cell>
          <cell r="C13">
            <v>24.5</v>
          </cell>
          <cell r="D13">
            <v>12</v>
          </cell>
          <cell r="E13">
            <v>54.833333333333336</v>
          </cell>
          <cell r="F13">
            <v>81</v>
          </cell>
          <cell r="G13">
            <v>23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15.899999999999999</v>
          </cell>
          <cell r="C14">
            <v>26.1</v>
          </cell>
          <cell r="D14">
            <v>7.7</v>
          </cell>
          <cell r="E14">
            <v>54.416666666666664</v>
          </cell>
          <cell r="F14">
            <v>88</v>
          </cell>
          <cell r="G14">
            <v>24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16.762499999999996</v>
          </cell>
          <cell r="C15">
            <v>27.5</v>
          </cell>
          <cell r="D15">
            <v>6.9</v>
          </cell>
          <cell r="E15">
            <v>51.25</v>
          </cell>
          <cell r="F15">
            <v>93</v>
          </cell>
          <cell r="G15">
            <v>15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16.170833333333334</v>
          </cell>
          <cell r="C16">
            <v>29.2</v>
          </cell>
          <cell r="D16">
            <v>6.2</v>
          </cell>
          <cell r="E16">
            <v>54.375</v>
          </cell>
          <cell r="F16">
            <v>89</v>
          </cell>
          <cell r="G16">
            <v>15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17.579166666666669</v>
          </cell>
          <cell r="C17">
            <v>31.3</v>
          </cell>
          <cell r="D17">
            <v>7.2</v>
          </cell>
          <cell r="E17">
            <v>54.416666666666664</v>
          </cell>
          <cell r="F17">
            <v>91</v>
          </cell>
          <cell r="G17">
            <v>12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19.512499999999999</v>
          </cell>
          <cell r="C18">
            <v>33</v>
          </cell>
          <cell r="D18">
            <v>7.7</v>
          </cell>
          <cell r="E18">
            <v>51.791666666666664</v>
          </cell>
          <cell r="F18">
            <v>95</v>
          </cell>
          <cell r="G18">
            <v>14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20.520833333333329</v>
          </cell>
          <cell r="C19">
            <v>33.9</v>
          </cell>
          <cell r="D19">
            <v>9.1</v>
          </cell>
          <cell r="E19">
            <v>48.583333333333336</v>
          </cell>
          <cell r="F19">
            <v>92</v>
          </cell>
          <cell r="G19">
            <v>13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22.45</v>
          </cell>
          <cell r="C20">
            <v>35.700000000000003</v>
          </cell>
          <cell r="D20">
            <v>12.6</v>
          </cell>
          <cell r="E20">
            <v>47.125</v>
          </cell>
          <cell r="F20">
            <v>81</v>
          </cell>
          <cell r="G20">
            <v>14</v>
          </cell>
          <cell r="H20" t="str">
            <v>*</v>
          </cell>
          <cell r="J20" t="str">
            <v>*</v>
          </cell>
          <cell r="K20">
            <v>0</v>
          </cell>
        </row>
        <row r="21">
          <cell r="B21">
            <v>23.779166666666665</v>
          </cell>
          <cell r="C21">
            <v>36.299999999999997</v>
          </cell>
          <cell r="D21">
            <v>13.9</v>
          </cell>
          <cell r="E21">
            <v>51.666666666666664</v>
          </cell>
          <cell r="F21">
            <v>87</v>
          </cell>
          <cell r="G21">
            <v>16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25.070833333333336</v>
          </cell>
          <cell r="C22">
            <v>38.1</v>
          </cell>
          <cell r="D22">
            <v>15.3</v>
          </cell>
          <cell r="E22">
            <v>50.416666666666664</v>
          </cell>
          <cell r="F22">
            <v>86</v>
          </cell>
          <cell r="G22">
            <v>15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26.150000000000006</v>
          </cell>
          <cell r="C23">
            <v>38.299999999999997</v>
          </cell>
          <cell r="D23">
            <v>15.6</v>
          </cell>
          <cell r="E23">
            <v>48.625</v>
          </cell>
          <cell r="F23">
            <v>88</v>
          </cell>
          <cell r="G23">
            <v>13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24.516666666666676</v>
          </cell>
          <cell r="C24">
            <v>31.6</v>
          </cell>
          <cell r="D24">
            <v>18.7</v>
          </cell>
          <cell r="E24">
            <v>61.458333333333336</v>
          </cell>
          <cell r="F24">
            <v>92</v>
          </cell>
          <cell r="G24">
            <v>37</v>
          </cell>
          <cell r="H24" t="str">
            <v>*</v>
          </cell>
          <cell r="J24" t="str">
            <v>*</v>
          </cell>
          <cell r="K24">
            <v>7.2</v>
          </cell>
        </row>
        <row r="25">
          <cell r="B25">
            <v>26.058333333333337</v>
          </cell>
          <cell r="C25">
            <v>36.799999999999997</v>
          </cell>
          <cell r="D25">
            <v>18.7</v>
          </cell>
          <cell r="E25">
            <v>67.458333333333329</v>
          </cell>
          <cell r="F25">
            <v>98</v>
          </cell>
          <cell r="G25">
            <v>22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26.170833333333334</v>
          </cell>
          <cell r="C26">
            <v>37.5</v>
          </cell>
          <cell r="D26">
            <v>16.7</v>
          </cell>
          <cell r="E26">
            <v>56.541666666666664</v>
          </cell>
          <cell r="F26">
            <v>93</v>
          </cell>
          <cell r="G26">
            <v>15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24.337500000000002</v>
          </cell>
          <cell r="C27">
            <v>37</v>
          </cell>
          <cell r="D27">
            <v>14.1</v>
          </cell>
          <cell r="E27">
            <v>54.208333333333336</v>
          </cell>
          <cell r="F27">
            <v>93</v>
          </cell>
          <cell r="G27">
            <v>15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19.787499999999998</v>
          </cell>
          <cell r="C28">
            <v>25.5</v>
          </cell>
          <cell r="D28">
            <v>17.399999999999999</v>
          </cell>
          <cell r="E28">
            <v>72.5</v>
          </cell>
          <cell r="F28">
            <v>86</v>
          </cell>
          <cell r="G28">
            <v>41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18.329166666666666</v>
          </cell>
          <cell r="C29">
            <v>26.9</v>
          </cell>
          <cell r="D29">
            <v>11.7</v>
          </cell>
          <cell r="E29">
            <v>69.375</v>
          </cell>
          <cell r="F29">
            <v>92</v>
          </cell>
          <cell r="G29">
            <v>42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21.020833333333339</v>
          </cell>
          <cell r="C30">
            <v>30.7</v>
          </cell>
          <cell r="D30">
            <v>13.5</v>
          </cell>
          <cell r="E30">
            <v>58.125</v>
          </cell>
          <cell r="F30">
            <v>84</v>
          </cell>
          <cell r="G30">
            <v>30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23.633333333333336</v>
          </cell>
          <cell r="C31">
            <v>33.299999999999997</v>
          </cell>
          <cell r="D31">
            <v>15.3</v>
          </cell>
          <cell r="E31">
            <v>47.958333333333336</v>
          </cell>
          <cell r="F31">
            <v>73</v>
          </cell>
          <cell r="G31">
            <v>22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25.604166666666668</v>
          </cell>
          <cell r="C32">
            <v>34.700000000000003</v>
          </cell>
          <cell r="D32">
            <v>17.399999999999999</v>
          </cell>
          <cell r="E32">
            <v>48.041666666666664</v>
          </cell>
          <cell r="F32">
            <v>80</v>
          </cell>
          <cell r="G32">
            <v>24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25.733333333333331</v>
          </cell>
          <cell r="C33">
            <v>36</v>
          </cell>
          <cell r="D33">
            <v>18.399999999999999</v>
          </cell>
          <cell r="E33">
            <v>49.375</v>
          </cell>
          <cell r="F33">
            <v>75</v>
          </cell>
          <cell r="G33">
            <v>21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27.054166666666664</v>
          </cell>
          <cell r="C34">
            <v>38.299999999999997</v>
          </cell>
          <cell r="D34">
            <v>17.100000000000001</v>
          </cell>
          <cell r="E34">
            <v>47.916666666666664</v>
          </cell>
          <cell r="F34">
            <v>84</v>
          </cell>
          <cell r="G34">
            <v>15</v>
          </cell>
          <cell r="H34" t="str">
            <v>*</v>
          </cell>
          <cell r="J34" t="str">
            <v>*</v>
          </cell>
          <cell r="K34">
            <v>0</v>
          </cell>
        </row>
        <row r="35">
          <cell r="C35">
            <v>38.4</v>
          </cell>
          <cell r="D35">
            <v>18.600000000000001</v>
          </cell>
          <cell r="F35">
            <v>72</v>
          </cell>
          <cell r="G35">
            <v>17</v>
          </cell>
          <cell r="H35" t="str">
            <v>*</v>
          </cell>
          <cell r="J35" t="str">
            <v>*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5">
          <cell r="B5"/>
        </row>
        <row r="35">
          <cell r="B35"/>
          <cell r="E35"/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>
            <v>29.266666666666666</v>
          </cell>
          <cell r="C18">
            <v>32.1</v>
          </cell>
          <cell r="D18">
            <v>25.3</v>
          </cell>
          <cell r="E18">
            <v>20.166666666666668</v>
          </cell>
          <cell r="F18">
            <v>25</v>
          </cell>
          <cell r="G18">
            <v>14</v>
          </cell>
          <cell r="H18">
            <v>16.2</v>
          </cell>
          <cell r="J18">
            <v>32.04</v>
          </cell>
          <cell r="K18">
            <v>0.8</v>
          </cell>
        </row>
        <row r="19">
          <cell r="B19">
            <v>23.966666666666669</v>
          </cell>
          <cell r="C19">
            <v>33.200000000000003</v>
          </cell>
          <cell r="D19">
            <v>12.8</v>
          </cell>
          <cell r="E19">
            <v>33.541666666666664</v>
          </cell>
          <cell r="F19">
            <v>67</v>
          </cell>
          <cell r="G19">
            <v>15</v>
          </cell>
          <cell r="H19">
            <v>19.8</v>
          </cell>
          <cell r="J19">
            <v>37.080000000000005</v>
          </cell>
          <cell r="K19">
            <v>0</v>
          </cell>
        </row>
        <row r="20">
          <cell r="B20">
            <v>25.533333333333331</v>
          </cell>
          <cell r="C20">
            <v>35.200000000000003</v>
          </cell>
          <cell r="D20">
            <v>15.5</v>
          </cell>
          <cell r="E20">
            <v>35.708333333333336</v>
          </cell>
          <cell r="F20">
            <v>62</v>
          </cell>
          <cell r="G20">
            <v>19</v>
          </cell>
          <cell r="H20">
            <v>16.2</v>
          </cell>
          <cell r="J20">
            <v>27</v>
          </cell>
          <cell r="K20">
            <v>0</v>
          </cell>
        </row>
        <row r="21">
          <cell r="B21">
            <v>27.333333333333332</v>
          </cell>
          <cell r="C21">
            <v>36.200000000000003</v>
          </cell>
          <cell r="D21">
            <v>15.9</v>
          </cell>
          <cell r="E21">
            <v>37.708333333333336</v>
          </cell>
          <cell r="F21">
            <v>79</v>
          </cell>
          <cell r="G21">
            <v>17</v>
          </cell>
          <cell r="H21">
            <v>13.32</v>
          </cell>
          <cell r="J21">
            <v>27.36</v>
          </cell>
          <cell r="K21">
            <v>0</v>
          </cell>
        </row>
        <row r="22">
          <cell r="B22">
            <v>28.145833333333339</v>
          </cell>
          <cell r="C22">
            <v>36.799999999999997</v>
          </cell>
          <cell r="D22">
            <v>19.399999999999999</v>
          </cell>
          <cell r="E22">
            <v>36.25</v>
          </cell>
          <cell r="F22">
            <v>60</v>
          </cell>
          <cell r="G22">
            <v>18</v>
          </cell>
          <cell r="H22">
            <v>18.36</v>
          </cell>
          <cell r="J22">
            <v>32.04</v>
          </cell>
          <cell r="K22">
            <v>0</v>
          </cell>
        </row>
        <row r="23">
          <cell r="B23">
            <v>28.512499999999999</v>
          </cell>
          <cell r="C23">
            <v>37.200000000000003</v>
          </cell>
          <cell r="D23">
            <v>20.8</v>
          </cell>
          <cell r="E23">
            <v>32.5</v>
          </cell>
          <cell r="F23">
            <v>50</v>
          </cell>
          <cell r="G23">
            <v>17</v>
          </cell>
          <cell r="H23">
            <v>21.96</v>
          </cell>
          <cell r="J23">
            <v>38.159999999999997</v>
          </cell>
          <cell r="K23">
            <v>0</v>
          </cell>
        </row>
        <row r="24">
          <cell r="B24">
            <v>26.145833333333332</v>
          </cell>
          <cell r="C24">
            <v>31.1</v>
          </cell>
          <cell r="D24">
            <v>22.3</v>
          </cell>
          <cell r="E24">
            <v>43</v>
          </cell>
          <cell r="F24">
            <v>59</v>
          </cell>
          <cell r="G24">
            <v>32</v>
          </cell>
          <cell r="H24">
            <v>21.6</v>
          </cell>
          <cell r="J24">
            <v>33.119999999999997</v>
          </cell>
          <cell r="K24">
            <v>0</v>
          </cell>
        </row>
        <row r="25">
          <cell r="B25">
            <v>27.620833333333337</v>
          </cell>
          <cell r="C25">
            <v>36.799999999999997</v>
          </cell>
          <cell r="D25">
            <v>19.5</v>
          </cell>
          <cell r="E25">
            <v>49.708333333333336</v>
          </cell>
          <cell r="F25">
            <v>80</v>
          </cell>
          <cell r="G25">
            <v>22</v>
          </cell>
          <cell r="H25">
            <v>18.36</v>
          </cell>
          <cell r="J25">
            <v>43.56</v>
          </cell>
          <cell r="K25">
            <v>0</v>
          </cell>
        </row>
        <row r="26">
          <cell r="B26">
            <v>28.591666666666669</v>
          </cell>
          <cell r="C26">
            <v>37</v>
          </cell>
          <cell r="D26">
            <v>21.9</v>
          </cell>
          <cell r="E26">
            <v>34.416666666666664</v>
          </cell>
          <cell r="F26">
            <v>50</v>
          </cell>
          <cell r="G26">
            <v>14</v>
          </cell>
          <cell r="H26">
            <v>27</v>
          </cell>
          <cell r="J26">
            <v>41.76</v>
          </cell>
          <cell r="K26">
            <v>0</v>
          </cell>
        </row>
        <row r="27">
          <cell r="B27">
            <v>28.1875</v>
          </cell>
          <cell r="C27">
            <v>37</v>
          </cell>
          <cell r="D27">
            <v>20.3</v>
          </cell>
          <cell r="E27">
            <v>27.75</v>
          </cell>
          <cell r="F27">
            <v>40</v>
          </cell>
          <cell r="G27">
            <v>16</v>
          </cell>
          <cell r="H27">
            <v>21.240000000000002</v>
          </cell>
          <cell r="J27">
            <v>42.480000000000004</v>
          </cell>
          <cell r="K27">
            <v>0</v>
          </cell>
        </row>
        <row r="28">
          <cell r="B28">
            <v>20.324999999999999</v>
          </cell>
          <cell r="C28">
            <v>28.8</v>
          </cell>
          <cell r="D28">
            <v>14.4</v>
          </cell>
          <cell r="E28">
            <v>69.458333333333329</v>
          </cell>
          <cell r="F28">
            <v>94</v>
          </cell>
          <cell r="G28">
            <v>28</v>
          </cell>
          <cell r="H28">
            <v>20.16</v>
          </cell>
          <cell r="J28">
            <v>39.96</v>
          </cell>
          <cell r="K28">
            <v>0</v>
          </cell>
        </row>
        <row r="29">
          <cell r="B29">
            <v>19.983333333333334</v>
          </cell>
          <cell r="C29">
            <v>29.7</v>
          </cell>
          <cell r="D29">
            <v>13.2</v>
          </cell>
          <cell r="E29">
            <v>70.166666666666671</v>
          </cell>
          <cell r="F29">
            <v>97</v>
          </cell>
          <cell r="G29">
            <v>41</v>
          </cell>
          <cell r="H29">
            <v>23.400000000000002</v>
          </cell>
          <cell r="J29">
            <v>33.119999999999997</v>
          </cell>
          <cell r="K29">
            <v>0</v>
          </cell>
        </row>
        <row r="30">
          <cell r="B30">
            <v>21.695833333333329</v>
          </cell>
          <cell r="C30">
            <v>31.1</v>
          </cell>
          <cell r="D30">
            <v>13.4</v>
          </cell>
          <cell r="E30">
            <v>63.041666666666664</v>
          </cell>
          <cell r="F30">
            <v>94</v>
          </cell>
          <cell r="G30">
            <v>35</v>
          </cell>
          <cell r="H30">
            <v>17.28</v>
          </cell>
          <cell r="J30">
            <v>31.319999999999997</v>
          </cell>
          <cell r="K30">
            <v>0</v>
          </cell>
        </row>
        <row r="31">
          <cell r="B31">
            <v>25.387499999999999</v>
          </cell>
          <cell r="C31">
            <v>33.700000000000003</v>
          </cell>
          <cell r="D31">
            <v>16.5</v>
          </cell>
          <cell r="E31">
            <v>48</v>
          </cell>
          <cell r="F31">
            <v>81</v>
          </cell>
          <cell r="G31">
            <v>27</v>
          </cell>
          <cell r="H31">
            <v>19.8</v>
          </cell>
          <cell r="J31">
            <v>37.080000000000005</v>
          </cell>
          <cell r="K31">
            <v>0</v>
          </cell>
        </row>
        <row r="32">
          <cell r="B32">
            <v>26.716666666666665</v>
          </cell>
          <cell r="C32">
            <v>35.299999999999997</v>
          </cell>
          <cell r="D32">
            <v>19.5</v>
          </cell>
          <cell r="E32">
            <v>45.791666666666664</v>
          </cell>
          <cell r="F32">
            <v>86</v>
          </cell>
          <cell r="G32">
            <v>24</v>
          </cell>
          <cell r="H32">
            <v>29.52</v>
          </cell>
          <cell r="J32">
            <v>60.839999999999996</v>
          </cell>
          <cell r="K32">
            <v>6.8</v>
          </cell>
        </row>
        <row r="33">
          <cell r="B33">
            <v>24.829166666666666</v>
          </cell>
          <cell r="C33">
            <v>34.700000000000003</v>
          </cell>
          <cell r="D33">
            <v>17.8</v>
          </cell>
          <cell r="E33">
            <v>62.208333333333336</v>
          </cell>
          <cell r="F33">
            <v>95</v>
          </cell>
          <cell r="G33">
            <v>24</v>
          </cell>
          <cell r="H33">
            <v>39.96</v>
          </cell>
          <cell r="J33">
            <v>60.12</v>
          </cell>
          <cell r="K33">
            <v>0</v>
          </cell>
        </row>
        <row r="34">
          <cell r="B34">
            <v>27.366666666666664</v>
          </cell>
          <cell r="C34">
            <v>36.6</v>
          </cell>
          <cell r="D34">
            <v>18.7</v>
          </cell>
          <cell r="E34">
            <v>46.708333333333336</v>
          </cell>
          <cell r="F34">
            <v>81</v>
          </cell>
          <cell r="G34">
            <v>18</v>
          </cell>
          <cell r="H34">
            <v>18.720000000000002</v>
          </cell>
          <cell r="J34">
            <v>36.72</v>
          </cell>
          <cell r="K34">
            <v>0</v>
          </cell>
        </row>
        <row r="35">
          <cell r="B35">
            <v>28.774999999999995</v>
          </cell>
          <cell r="C35">
            <v>36.799999999999997</v>
          </cell>
          <cell r="D35">
            <v>21.1</v>
          </cell>
          <cell r="E35">
            <v>38.625</v>
          </cell>
          <cell r="F35">
            <v>58</v>
          </cell>
          <cell r="G35">
            <v>20</v>
          </cell>
          <cell r="H35">
            <v>24.12</v>
          </cell>
          <cell r="J35">
            <v>42.480000000000004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21.6875</v>
          </cell>
          <cell r="C5">
            <v>33.5</v>
          </cell>
          <cell r="D5">
            <v>14.2</v>
          </cell>
          <cell r="E5">
            <v>42.708333333333336</v>
          </cell>
          <cell r="F5">
            <v>62</v>
          </cell>
          <cell r="G5">
            <v>21</v>
          </cell>
          <cell r="H5">
            <v>20.52</v>
          </cell>
          <cell r="J5">
            <v>44.64</v>
          </cell>
          <cell r="K5">
            <v>0</v>
          </cell>
        </row>
        <row r="6">
          <cell r="B6">
            <v>24.945833333333329</v>
          </cell>
          <cell r="C6">
            <v>34.1</v>
          </cell>
          <cell r="D6">
            <v>19</v>
          </cell>
          <cell r="E6">
            <v>46.833333333333336</v>
          </cell>
          <cell r="F6">
            <v>65</v>
          </cell>
          <cell r="G6">
            <v>26</v>
          </cell>
          <cell r="H6">
            <v>19.8</v>
          </cell>
          <cell r="J6">
            <v>40.32</v>
          </cell>
          <cell r="K6">
            <v>0</v>
          </cell>
        </row>
        <row r="7">
          <cell r="B7">
            <v>24.833333333333332</v>
          </cell>
          <cell r="C7">
            <v>32.299999999999997</v>
          </cell>
          <cell r="D7">
            <v>19.100000000000001</v>
          </cell>
          <cell r="E7">
            <v>54.416666666666664</v>
          </cell>
          <cell r="F7">
            <v>70</v>
          </cell>
          <cell r="G7">
            <v>34</v>
          </cell>
          <cell r="H7">
            <v>17.28</v>
          </cell>
          <cell r="J7">
            <v>33.119999999999997</v>
          </cell>
          <cell r="K7">
            <v>0</v>
          </cell>
        </row>
        <row r="8">
          <cell r="B8">
            <v>19.158333333333335</v>
          </cell>
          <cell r="C8">
            <v>26.6</v>
          </cell>
          <cell r="D8">
            <v>16.3</v>
          </cell>
          <cell r="E8">
            <v>66.142857142857139</v>
          </cell>
          <cell r="F8">
            <v>88</v>
          </cell>
          <cell r="G8">
            <v>55</v>
          </cell>
          <cell r="H8">
            <v>16.559999999999999</v>
          </cell>
          <cell r="J8">
            <v>87.12</v>
          </cell>
          <cell r="K8">
            <v>61</v>
          </cell>
        </row>
        <row r="9">
          <cell r="B9">
            <v>18.2</v>
          </cell>
          <cell r="C9">
            <v>22.6</v>
          </cell>
          <cell r="D9">
            <v>15.4</v>
          </cell>
          <cell r="E9">
            <v>86.695652173913047</v>
          </cell>
          <cell r="F9">
            <v>100</v>
          </cell>
          <cell r="G9">
            <v>65</v>
          </cell>
          <cell r="H9">
            <v>10.44</v>
          </cell>
          <cell r="J9">
            <v>18.36</v>
          </cell>
          <cell r="K9">
            <v>0</v>
          </cell>
        </row>
        <row r="10">
          <cell r="B10">
            <v>18.837500000000002</v>
          </cell>
          <cell r="C10">
            <v>25.1</v>
          </cell>
          <cell r="D10">
            <v>13.7</v>
          </cell>
          <cell r="E10">
            <v>77.708333333333329</v>
          </cell>
          <cell r="F10">
            <v>100</v>
          </cell>
          <cell r="G10">
            <v>45</v>
          </cell>
          <cell r="H10">
            <v>13.68</v>
          </cell>
          <cell r="J10">
            <v>29.52</v>
          </cell>
          <cell r="K10">
            <v>0.2</v>
          </cell>
        </row>
        <row r="11">
          <cell r="B11">
            <v>20.291666666666668</v>
          </cell>
          <cell r="C11">
            <v>27.2</v>
          </cell>
          <cell r="D11">
            <v>14.9</v>
          </cell>
          <cell r="E11">
            <v>63.041666666666664</v>
          </cell>
          <cell r="F11">
            <v>83</v>
          </cell>
          <cell r="G11">
            <v>40</v>
          </cell>
          <cell r="H11">
            <v>11.879999999999999</v>
          </cell>
          <cell r="J11">
            <v>27.36</v>
          </cell>
          <cell r="K11">
            <v>0</v>
          </cell>
        </row>
        <row r="12">
          <cell r="B12">
            <v>17.00416666666667</v>
          </cell>
          <cell r="C12">
            <v>22.1</v>
          </cell>
          <cell r="D12">
            <v>14.1</v>
          </cell>
          <cell r="E12">
            <v>74.625</v>
          </cell>
          <cell r="F12">
            <v>93</v>
          </cell>
          <cell r="G12">
            <v>48</v>
          </cell>
          <cell r="H12">
            <v>22.32</v>
          </cell>
          <cell r="J12">
            <v>42.84</v>
          </cell>
          <cell r="K12">
            <v>0</v>
          </cell>
        </row>
        <row r="13">
          <cell r="B13">
            <v>9.9</v>
          </cell>
          <cell r="C13">
            <v>15.9</v>
          </cell>
          <cell r="D13">
            <v>3.7</v>
          </cell>
          <cell r="E13">
            <v>72.416666666666671</v>
          </cell>
          <cell r="F13">
            <v>99</v>
          </cell>
          <cell r="G13">
            <v>40</v>
          </cell>
          <cell r="H13">
            <v>14.4</v>
          </cell>
          <cell r="J13">
            <v>31.680000000000003</v>
          </cell>
          <cell r="K13">
            <v>0</v>
          </cell>
        </row>
        <row r="14">
          <cell r="B14">
            <v>11.3375</v>
          </cell>
          <cell r="C14">
            <v>20.2</v>
          </cell>
          <cell r="D14">
            <v>4.3</v>
          </cell>
          <cell r="E14">
            <v>60.083333333333336</v>
          </cell>
          <cell r="F14">
            <v>92</v>
          </cell>
          <cell r="G14">
            <v>25</v>
          </cell>
          <cell r="H14">
            <v>9.3600000000000012</v>
          </cell>
          <cell r="J14">
            <v>22.68</v>
          </cell>
          <cell r="K14">
            <v>0</v>
          </cell>
        </row>
        <row r="15">
          <cell r="B15">
            <v>15.149999999999997</v>
          </cell>
          <cell r="C15">
            <v>23.1</v>
          </cell>
          <cell r="D15">
            <v>6.2</v>
          </cell>
          <cell r="E15">
            <v>45.458333333333336</v>
          </cell>
          <cell r="F15">
            <v>73</v>
          </cell>
          <cell r="G15">
            <v>25</v>
          </cell>
          <cell r="H15">
            <v>11.16</v>
          </cell>
          <cell r="J15">
            <v>25.56</v>
          </cell>
          <cell r="K15">
            <v>0</v>
          </cell>
        </row>
        <row r="16">
          <cell r="B16">
            <v>16.820833333333333</v>
          </cell>
          <cell r="C16">
            <v>24.2</v>
          </cell>
          <cell r="D16">
            <v>6.8</v>
          </cell>
          <cell r="E16">
            <v>46</v>
          </cell>
          <cell r="F16">
            <v>80</v>
          </cell>
          <cell r="G16">
            <v>26</v>
          </cell>
          <cell r="H16">
            <v>14.76</v>
          </cell>
          <cell r="J16">
            <v>26.64</v>
          </cell>
          <cell r="K16">
            <v>0</v>
          </cell>
        </row>
        <row r="17">
          <cell r="B17">
            <v>18.94166666666667</v>
          </cell>
          <cell r="C17">
            <v>27.2</v>
          </cell>
          <cell r="D17">
            <v>9.3000000000000007</v>
          </cell>
          <cell r="E17">
            <v>43.125</v>
          </cell>
          <cell r="F17">
            <v>82</v>
          </cell>
          <cell r="G17">
            <v>18</v>
          </cell>
          <cell r="H17">
            <v>14.4</v>
          </cell>
          <cell r="J17">
            <v>28.8</v>
          </cell>
          <cell r="K17">
            <v>0</v>
          </cell>
        </row>
        <row r="18">
          <cell r="B18">
            <v>19.241666666666664</v>
          </cell>
          <cell r="C18">
            <v>28.2</v>
          </cell>
          <cell r="D18">
            <v>9.6999999999999993</v>
          </cell>
          <cell r="E18">
            <v>44.958333333333336</v>
          </cell>
          <cell r="F18">
            <v>77</v>
          </cell>
          <cell r="G18">
            <v>18</v>
          </cell>
          <cell r="H18">
            <v>10.44</v>
          </cell>
          <cell r="J18">
            <v>21.96</v>
          </cell>
          <cell r="K18">
            <v>0</v>
          </cell>
        </row>
        <row r="19">
          <cell r="B19">
            <v>18.750000000000004</v>
          </cell>
          <cell r="C19">
            <v>26.8</v>
          </cell>
          <cell r="D19">
            <v>9.9</v>
          </cell>
          <cell r="E19">
            <v>50.166666666666664</v>
          </cell>
          <cell r="F19">
            <v>84</v>
          </cell>
          <cell r="G19">
            <v>28</v>
          </cell>
          <cell r="H19">
            <v>11.520000000000001</v>
          </cell>
          <cell r="J19">
            <v>24.840000000000003</v>
          </cell>
          <cell r="K19">
            <v>0</v>
          </cell>
        </row>
        <row r="20">
          <cell r="B20">
            <v>20.866666666666671</v>
          </cell>
          <cell r="C20">
            <v>28.8</v>
          </cell>
          <cell r="D20">
            <v>14.1</v>
          </cell>
          <cell r="E20">
            <v>48.416666666666664</v>
          </cell>
          <cell r="F20">
            <v>69</v>
          </cell>
          <cell r="G20">
            <v>25</v>
          </cell>
          <cell r="H20">
            <v>16.2</v>
          </cell>
          <cell r="J20">
            <v>30.240000000000002</v>
          </cell>
          <cell r="K20">
            <v>0</v>
          </cell>
        </row>
        <row r="21">
          <cell r="B21">
            <v>23.804166666666664</v>
          </cell>
          <cell r="C21">
            <v>31.2</v>
          </cell>
          <cell r="D21">
            <v>17.7</v>
          </cell>
          <cell r="E21">
            <v>45.791666666666664</v>
          </cell>
          <cell r="F21">
            <v>66</v>
          </cell>
          <cell r="G21">
            <v>28</v>
          </cell>
          <cell r="H21">
            <v>18.36</v>
          </cell>
          <cell r="J21">
            <v>30.96</v>
          </cell>
          <cell r="K21">
            <v>0</v>
          </cell>
        </row>
        <row r="22">
          <cell r="B22">
            <v>25.387499999999999</v>
          </cell>
          <cell r="C22">
            <v>32.700000000000003</v>
          </cell>
          <cell r="D22">
            <v>18.399999999999999</v>
          </cell>
          <cell r="E22">
            <v>44.041666666666664</v>
          </cell>
          <cell r="F22">
            <v>67</v>
          </cell>
          <cell r="G22">
            <v>24</v>
          </cell>
          <cell r="H22">
            <v>20.88</v>
          </cell>
          <cell r="J22">
            <v>49.680000000000007</v>
          </cell>
          <cell r="K22">
            <v>0</v>
          </cell>
        </row>
        <row r="23">
          <cell r="B23">
            <v>25.495833333333323</v>
          </cell>
          <cell r="C23">
            <v>34.4</v>
          </cell>
          <cell r="D23">
            <v>19</v>
          </cell>
          <cell r="E23">
            <v>41.75</v>
          </cell>
          <cell r="F23">
            <v>59</v>
          </cell>
          <cell r="G23">
            <v>20</v>
          </cell>
          <cell r="H23">
            <v>30.6</v>
          </cell>
          <cell r="J23">
            <v>63.72</v>
          </cell>
          <cell r="K23">
            <v>0</v>
          </cell>
        </row>
        <row r="24">
          <cell r="B24">
            <v>17.845833333333331</v>
          </cell>
          <cell r="C24">
            <v>25.2</v>
          </cell>
          <cell r="D24">
            <v>13.7</v>
          </cell>
          <cell r="E24">
            <v>72.208333333333329</v>
          </cell>
          <cell r="F24">
            <v>91</v>
          </cell>
          <cell r="G24">
            <v>36</v>
          </cell>
          <cell r="H24">
            <v>22.32</v>
          </cell>
          <cell r="J24">
            <v>46.440000000000005</v>
          </cell>
          <cell r="K24">
            <v>0.2</v>
          </cell>
        </row>
        <row r="25">
          <cell r="B25">
            <v>22.920833333333334</v>
          </cell>
          <cell r="C25">
            <v>32.299999999999997</v>
          </cell>
          <cell r="D25">
            <v>15.4</v>
          </cell>
          <cell r="E25">
            <v>69.5</v>
          </cell>
          <cell r="F25">
            <v>92</v>
          </cell>
          <cell r="G25">
            <v>38</v>
          </cell>
          <cell r="H25">
            <v>14.76</v>
          </cell>
          <cell r="J25">
            <v>32.76</v>
          </cell>
          <cell r="K25">
            <v>0</v>
          </cell>
        </row>
        <row r="26">
          <cell r="B26">
            <v>26.591666666666669</v>
          </cell>
          <cell r="C26">
            <v>35.6</v>
          </cell>
          <cell r="D26">
            <v>19.2</v>
          </cell>
          <cell r="E26">
            <v>48.958333333333336</v>
          </cell>
          <cell r="F26">
            <v>76</v>
          </cell>
          <cell r="G26">
            <v>20</v>
          </cell>
          <cell r="H26">
            <v>26.64</v>
          </cell>
          <cell r="J26">
            <v>64.8</v>
          </cell>
          <cell r="K26">
            <v>0</v>
          </cell>
        </row>
        <row r="27">
          <cell r="B27">
            <v>25.42916666666666</v>
          </cell>
          <cell r="C27">
            <v>35.299999999999997</v>
          </cell>
          <cell r="D27">
            <v>18.600000000000001</v>
          </cell>
          <cell r="E27">
            <v>48.083333333333336</v>
          </cell>
          <cell r="F27">
            <v>88</v>
          </cell>
          <cell r="G27">
            <v>23</v>
          </cell>
          <cell r="H27">
            <v>29.52</v>
          </cell>
          <cell r="J27">
            <v>59.4</v>
          </cell>
          <cell r="K27">
            <v>0</v>
          </cell>
        </row>
        <row r="28">
          <cell r="B28">
            <v>13.020833333333334</v>
          </cell>
          <cell r="C28">
            <v>18.8</v>
          </cell>
          <cell r="D28">
            <v>10.7</v>
          </cell>
          <cell r="E28">
            <v>83.791666666666671</v>
          </cell>
          <cell r="F28">
            <v>93</v>
          </cell>
          <cell r="G28">
            <v>68</v>
          </cell>
          <cell r="H28">
            <v>20.88</v>
          </cell>
          <cell r="J28">
            <v>45.36</v>
          </cell>
          <cell r="K28">
            <v>0</v>
          </cell>
        </row>
        <row r="29">
          <cell r="B29">
            <v>11.245833333333335</v>
          </cell>
          <cell r="C29">
            <v>17.7</v>
          </cell>
          <cell r="D29">
            <v>8.6</v>
          </cell>
          <cell r="E29">
            <v>80.125</v>
          </cell>
          <cell r="F29">
            <v>93</v>
          </cell>
          <cell r="G29">
            <v>55</v>
          </cell>
          <cell r="H29">
            <v>15.840000000000002</v>
          </cell>
          <cell r="J29">
            <v>29.880000000000003</v>
          </cell>
          <cell r="K29">
            <v>0.6</v>
          </cell>
        </row>
        <row r="30">
          <cell r="B30">
            <v>13.487499999999999</v>
          </cell>
          <cell r="C30">
            <v>23</v>
          </cell>
          <cell r="D30">
            <v>6.8</v>
          </cell>
          <cell r="E30">
            <v>68.916666666666671</v>
          </cell>
          <cell r="F30">
            <v>96</v>
          </cell>
          <cell r="G30">
            <v>29</v>
          </cell>
          <cell r="H30">
            <v>16.2</v>
          </cell>
          <cell r="J30">
            <v>28.44</v>
          </cell>
          <cell r="K30">
            <v>0</v>
          </cell>
        </row>
        <row r="31">
          <cell r="B31">
            <v>16.400000000000002</v>
          </cell>
          <cell r="C31">
            <v>27.3</v>
          </cell>
          <cell r="D31">
            <v>8.3000000000000007</v>
          </cell>
          <cell r="E31">
            <v>62.291666666666664</v>
          </cell>
          <cell r="F31">
            <v>100</v>
          </cell>
          <cell r="G31">
            <v>14</v>
          </cell>
          <cell r="H31">
            <v>10.44</v>
          </cell>
          <cell r="J31">
            <v>20.88</v>
          </cell>
          <cell r="K31">
            <v>0</v>
          </cell>
        </row>
        <row r="32">
          <cell r="B32">
            <v>17.991666666666667</v>
          </cell>
          <cell r="C32">
            <v>23.5</v>
          </cell>
          <cell r="D32">
            <v>12.6</v>
          </cell>
          <cell r="E32">
            <v>65.5</v>
          </cell>
          <cell r="F32">
            <v>88</v>
          </cell>
          <cell r="G32">
            <v>30</v>
          </cell>
          <cell r="H32">
            <v>12.96</v>
          </cell>
          <cell r="J32">
            <v>25.56</v>
          </cell>
          <cell r="K32">
            <v>1.2000000000000002</v>
          </cell>
        </row>
        <row r="33">
          <cell r="B33">
            <v>24.011111111111106</v>
          </cell>
          <cell r="C33">
            <v>31</v>
          </cell>
          <cell r="D33">
            <v>15.5</v>
          </cell>
          <cell r="E33">
            <v>56.166666666666664</v>
          </cell>
          <cell r="F33">
            <v>97</v>
          </cell>
          <cell r="G33">
            <v>29</v>
          </cell>
          <cell r="H33">
            <v>13.32</v>
          </cell>
          <cell r="J33">
            <v>32.04</v>
          </cell>
          <cell r="K33">
            <v>0.2</v>
          </cell>
        </row>
        <row r="34">
          <cell r="B34">
            <v>25.016666666666669</v>
          </cell>
          <cell r="C34">
            <v>32</v>
          </cell>
          <cell r="D34">
            <v>19.5</v>
          </cell>
          <cell r="E34">
            <v>48.916666666666664</v>
          </cell>
          <cell r="F34">
            <v>71</v>
          </cell>
          <cell r="G34">
            <v>28</v>
          </cell>
          <cell r="H34">
            <v>19.8</v>
          </cell>
          <cell r="J34">
            <v>46.800000000000004</v>
          </cell>
          <cell r="K34">
            <v>0</v>
          </cell>
        </row>
        <row r="35">
          <cell r="B35">
            <v>25.587499999999995</v>
          </cell>
          <cell r="C35">
            <v>33.799999999999997</v>
          </cell>
          <cell r="D35">
            <v>18.5</v>
          </cell>
          <cell r="E35">
            <v>42.333333333333336</v>
          </cell>
          <cell r="F35">
            <v>64</v>
          </cell>
          <cell r="G35">
            <v>22</v>
          </cell>
          <cell r="H35">
            <v>21.6</v>
          </cell>
          <cell r="J35">
            <v>46.080000000000005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/>
        </row>
        <row r="35">
          <cell r="B35">
            <v>28.529166666666665</v>
          </cell>
          <cell r="E35">
            <v>34.416666666666664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C5">
            <v>33</v>
          </cell>
          <cell r="D5">
            <v>11.6</v>
          </cell>
          <cell r="E5">
            <v>46.708333333333336</v>
          </cell>
          <cell r="F5">
            <v>70</v>
          </cell>
          <cell r="G5">
            <v>24</v>
          </cell>
          <cell r="H5">
            <v>24.12</v>
          </cell>
          <cell r="J5">
            <v>39.96</v>
          </cell>
          <cell r="K5">
            <v>0</v>
          </cell>
        </row>
        <row r="6">
          <cell r="B6">
            <v>24.513043478260872</v>
          </cell>
          <cell r="C6">
            <v>34.6</v>
          </cell>
          <cell r="D6">
            <v>17.5</v>
          </cell>
          <cell r="E6">
            <v>51.565217391304351</v>
          </cell>
          <cell r="F6">
            <v>72</v>
          </cell>
          <cell r="G6">
            <v>29</v>
          </cell>
          <cell r="H6">
            <v>26.64</v>
          </cell>
          <cell r="J6">
            <v>43.56</v>
          </cell>
          <cell r="K6">
            <v>0</v>
          </cell>
        </row>
        <row r="7">
          <cell r="B7">
            <v>25.233333333333334</v>
          </cell>
          <cell r="C7">
            <v>34.299999999999997</v>
          </cell>
          <cell r="D7">
            <v>18.5</v>
          </cell>
          <cell r="E7">
            <v>51.166666666666664</v>
          </cell>
          <cell r="F7">
            <v>67</v>
          </cell>
          <cell r="G7">
            <v>32</v>
          </cell>
          <cell r="H7">
            <v>17.64</v>
          </cell>
          <cell r="J7">
            <v>34.200000000000003</v>
          </cell>
          <cell r="K7">
            <v>0</v>
          </cell>
        </row>
        <row r="8">
          <cell r="B8">
            <v>19.245833333333334</v>
          </cell>
          <cell r="C8">
            <v>27</v>
          </cell>
          <cell r="D8">
            <v>16.899999999999999</v>
          </cell>
          <cell r="E8">
            <v>82.166666666666671</v>
          </cell>
          <cell r="F8">
            <v>94</v>
          </cell>
          <cell r="G8">
            <v>51</v>
          </cell>
          <cell r="H8">
            <v>21.240000000000002</v>
          </cell>
          <cell r="J8">
            <v>31.319999999999997</v>
          </cell>
          <cell r="K8">
            <v>36</v>
          </cell>
        </row>
        <row r="9">
          <cell r="B9">
            <v>19.008333333333336</v>
          </cell>
          <cell r="C9">
            <v>24.5</v>
          </cell>
          <cell r="D9">
            <v>16</v>
          </cell>
          <cell r="E9">
            <v>83.916666666666671</v>
          </cell>
          <cell r="F9">
            <v>94</v>
          </cell>
          <cell r="G9">
            <v>61</v>
          </cell>
          <cell r="H9">
            <v>6.84</v>
          </cell>
          <cell r="J9">
            <v>15.48</v>
          </cell>
          <cell r="K9">
            <v>0.2</v>
          </cell>
        </row>
        <row r="10">
          <cell r="B10">
            <v>19.079166666666669</v>
          </cell>
          <cell r="C10">
            <v>26.5</v>
          </cell>
          <cell r="D10">
            <v>14</v>
          </cell>
          <cell r="E10">
            <v>72.583333333333329</v>
          </cell>
          <cell r="F10">
            <v>94</v>
          </cell>
          <cell r="G10">
            <v>39</v>
          </cell>
          <cell r="H10">
            <v>20.16</v>
          </cell>
          <cell r="J10">
            <v>31.680000000000003</v>
          </cell>
          <cell r="K10">
            <v>0</v>
          </cell>
        </row>
        <row r="11">
          <cell r="B11">
            <v>20.445833333333336</v>
          </cell>
          <cell r="C11">
            <v>27.9</v>
          </cell>
          <cell r="D11">
            <v>14.2</v>
          </cell>
          <cell r="E11">
            <v>64.291666666666671</v>
          </cell>
          <cell r="F11">
            <v>86</v>
          </cell>
          <cell r="G11">
            <v>41</v>
          </cell>
          <cell r="H11">
            <v>14.76</v>
          </cell>
          <cell r="J11">
            <v>24.12</v>
          </cell>
          <cell r="K11">
            <v>0</v>
          </cell>
        </row>
        <row r="12">
          <cell r="B12">
            <v>17.883333333333329</v>
          </cell>
          <cell r="C12">
            <v>21.4</v>
          </cell>
          <cell r="D12">
            <v>15</v>
          </cell>
          <cell r="E12">
            <v>72.5</v>
          </cell>
          <cell r="F12">
            <v>91</v>
          </cell>
          <cell r="G12">
            <v>51</v>
          </cell>
          <cell r="H12">
            <v>19.440000000000001</v>
          </cell>
          <cell r="J12">
            <v>42.12</v>
          </cell>
          <cell r="K12">
            <v>0</v>
          </cell>
        </row>
        <row r="13">
          <cell r="B13">
            <v>11.245833333333332</v>
          </cell>
          <cell r="C13">
            <v>17.100000000000001</v>
          </cell>
          <cell r="D13">
            <v>5.0999999999999996</v>
          </cell>
          <cell r="E13">
            <v>66.625</v>
          </cell>
          <cell r="F13">
            <v>89</v>
          </cell>
          <cell r="G13">
            <v>38</v>
          </cell>
          <cell r="H13">
            <v>15.48</v>
          </cell>
          <cell r="J13">
            <v>34.56</v>
          </cell>
          <cell r="K13">
            <v>0</v>
          </cell>
        </row>
        <row r="14">
          <cell r="B14">
            <v>11.708333333333334</v>
          </cell>
          <cell r="C14">
            <v>21.6</v>
          </cell>
          <cell r="D14">
            <v>4.2</v>
          </cell>
          <cell r="E14">
            <v>61.125</v>
          </cell>
          <cell r="F14">
            <v>91</v>
          </cell>
          <cell r="G14">
            <v>25</v>
          </cell>
          <cell r="H14">
            <v>10.8</v>
          </cell>
          <cell r="J14">
            <v>26.28</v>
          </cell>
          <cell r="K14">
            <v>0</v>
          </cell>
        </row>
        <row r="15">
          <cell r="B15">
            <v>14.545833333333333</v>
          </cell>
          <cell r="C15">
            <v>24.6</v>
          </cell>
          <cell r="D15">
            <v>5.2</v>
          </cell>
          <cell r="E15">
            <v>52.375</v>
          </cell>
          <cell r="F15">
            <v>85</v>
          </cell>
          <cell r="G15">
            <v>25</v>
          </cell>
          <cell r="H15">
            <v>12.24</v>
          </cell>
          <cell r="J15">
            <v>27.36</v>
          </cell>
          <cell r="K15">
            <v>0</v>
          </cell>
        </row>
        <row r="16">
          <cell r="B16">
            <v>16.258333333333336</v>
          </cell>
          <cell r="C16">
            <v>25.5</v>
          </cell>
          <cell r="D16">
            <v>6.6</v>
          </cell>
          <cell r="E16">
            <v>51.833333333333336</v>
          </cell>
          <cell r="F16">
            <v>84</v>
          </cell>
          <cell r="G16">
            <v>25</v>
          </cell>
          <cell r="H16">
            <v>16.559999999999999</v>
          </cell>
          <cell r="J16">
            <v>28.08</v>
          </cell>
          <cell r="K16">
            <v>0</v>
          </cell>
        </row>
        <row r="17">
          <cell r="B17">
            <v>17.116666666666667</v>
          </cell>
          <cell r="C17">
            <v>28.3</v>
          </cell>
          <cell r="D17">
            <v>7.1</v>
          </cell>
          <cell r="E17">
            <v>52.708333333333336</v>
          </cell>
          <cell r="F17">
            <v>85</v>
          </cell>
          <cell r="G17">
            <v>20</v>
          </cell>
          <cell r="H17">
            <v>11.16</v>
          </cell>
          <cell r="J17">
            <v>22.68</v>
          </cell>
          <cell r="K17">
            <v>0</v>
          </cell>
        </row>
        <row r="18">
          <cell r="B18">
            <v>18.749999999999996</v>
          </cell>
          <cell r="C18">
            <v>29.4</v>
          </cell>
          <cell r="D18">
            <v>8.1999999999999993</v>
          </cell>
          <cell r="E18">
            <v>48.541666666666664</v>
          </cell>
          <cell r="F18">
            <v>83</v>
          </cell>
          <cell r="G18">
            <v>19</v>
          </cell>
          <cell r="H18">
            <v>9.7200000000000006</v>
          </cell>
          <cell r="J18">
            <v>18.720000000000002</v>
          </cell>
          <cell r="K18">
            <v>0</v>
          </cell>
        </row>
        <row r="19">
          <cell r="B19">
            <v>17.891666666666666</v>
          </cell>
          <cell r="C19">
            <v>28.1</v>
          </cell>
          <cell r="D19">
            <v>8.4</v>
          </cell>
          <cell r="E19">
            <v>54.708333333333336</v>
          </cell>
          <cell r="F19">
            <v>82</v>
          </cell>
          <cell r="G19">
            <v>31</v>
          </cell>
          <cell r="H19">
            <v>17.64</v>
          </cell>
          <cell r="J19">
            <v>26.64</v>
          </cell>
          <cell r="K19">
            <v>0</v>
          </cell>
        </row>
        <row r="20">
          <cell r="B20">
            <v>20.4375</v>
          </cell>
          <cell r="C20">
            <v>30.2</v>
          </cell>
          <cell r="D20">
            <v>11.8</v>
          </cell>
          <cell r="E20">
            <v>52.208333333333336</v>
          </cell>
          <cell r="F20">
            <v>82</v>
          </cell>
          <cell r="G20">
            <v>25</v>
          </cell>
          <cell r="H20">
            <v>18.720000000000002</v>
          </cell>
          <cell r="J20">
            <v>29.880000000000003</v>
          </cell>
          <cell r="K20">
            <v>0</v>
          </cell>
        </row>
        <row r="21">
          <cell r="B21">
            <v>23.358333333333331</v>
          </cell>
          <cell r="C21">
            <v>32.6</v>
          </cell>
          <cell r="D21">
            <v>14.6</v>
          </cell>
          <cell r="E21">
            <v>50.583333333333336</v>
          </cell>
          <cell r="F21">
            <v>77</v>
          </cell>
          <cell r="G21">
            <v>29</v>
          </cell>
          <cell r="H21">
            <v>19.440000000000001</v>
          </cell>
          <cell r="J21">
            <v>26.28</v>
          </cell>
          <cell r="K21">
            <v>0</v>
          </cell>
        </row>
        <row r="22">
          <cell r="B22">
            <v>25.433333333333334</v>
          </cell>
          <cell r="C22">
            <v>33.6</v>
          </cell>
          <cell r="D22">
            <v>16.7</v>
          </cell>
          <cell r="E22">
            <v>45.166666666666664</v>
          </cell>
          <cell r="F22">
            <v>72</v>
          </cell>
          <cell r="G22">
            <v>27</v>
          </cell>
          <cell r="H22">
            <v>32.04</v>
          </cell>
          <cell r="J22">
            <v>49.680000000000007</v>
          </cell>
          <cell r="K22">
            <v>0</v>
          </cell>
        </row>
        <row r="23">
          <cell r="B23">
            <v>25.462500000000006</v>
          </cell>
          <cell r="C23">
            <v>35.200000000000003</v>
          </cell>
          <cell r="D23">
            <v>16.7</v>
          </cell>
          <cell r="E23">
            <v>41.25</v>
          </cell>
          <cell r="F23">
            <v>61</v>
          </cell>
          <cell r="G23">
            <v>22</v>
          </cell>
          <cell r="H23">
            <v>33.480000000000004</v>
          </cell>
          <cell r="J23">
            <v>52.56</v>
          </cell>
          <cell r="K23">
            <v>0</v>
          </cell>
        </row>
        <row r="24">
          <cell r="B24">
            <v>18.762499999999999</v>
          </cell>
          <cell r="C24">
            <v>29.1</v>
          </cell>
          <cell r="D24">
            <v>14.9</v>
          </cell>
          <cell r="E24">
            <v>71.625</v>
          </cell>
          <cell r="F24">
            <v>86</v>
          </cell>
          <cell r="G24">
            <v>34</v>
          </cell>
          <cell r="H24">
            <v>21.96</v>
          </cell>
          <cell r="J24">
            <v>48.6</v>
          </cell>
          <cell r="K24">
            <v>0</v>
          </cell>
        </row>
        <row r="25">
          <cell r="B25">
            <v>22.575000000000003</v>
          </cell>
          <cell r="C25">
            <v>33.299999999999997</v>
          </cell>
          <cell r="D25">
            <v>15.3</v>
          </cell>
          <cell r="E25">
            <v>71.208333333333329</v>
          </cell>
          <cell r="F25">
            <v>93</v>
          </cell>
          <cell r="G25">
            <v>37</v>
          </cell>
          <cell r="H25">
            <v>24.48</v>
          </cell>
          <cell r="J25">
            <v>38.159999999999997</v>
          </cell>
          <cell r="K25">
            <v>0</v>
          </cell>
        </row>
        <row r="26">
          <cell r="B26">
            <v>27.129166666666666</v>
          </cell>
          <cell r="C26">
            <v>36.9</v>
          </cell>
          <cell r="D26">
            <v>20</v>
          </cell>
          <cell r="E26">
            <v>50.208333333333336</v>
          </cell>
          <cell r="F26">
            <v>72</v>
          </cell>
          <cell r="G26">
            <v>20</v>
          </cell>
          <cell r="J26">
            <v>55.800000000000004</v>
          </cell>
          <cell r="K26">
            <v>0</v>
          </cell>
        </row>
        <row r="27">
          <cell r="B27">
            <v>25.574999999999999</v>
          </cell>
          <cell r="C27">
            <v>36.700000000000003</v>
          </cell>
          <cell r="D27">
            <v>16.5</v>
          </cell>
          <cell r="E27">
            <v>50</v>
          </cell>
          <cell r="F27">
            <v>77</v>
          </cell>
          <cell r="G27">
            <v>24</v>
          </cell>
          <cell r="H27">
            <v>34.200000000000003</v>
          </cell>
          <cell r="J27">
            <v>56.16</v>
          </cell>
          <cell r="K27">
            <v>0</v>
          </cell>
        </row>
        <row r="28">
          <cell r="B28">
            <v>14.695833333333335</v>
          </cell>
          <cell r="C28">
            <v>21.8</v>
          </cell>
          <cell r="D28">
            <v>12.1</v>
          </cell>
          <cell r="E28">
            <v>78.083333333333329</v>
          </cell>
          <cell r="F28">
            <v>85</v>
          </cell>
          <cell r="G28">
            <v>69</v>
          </cell>
          <cell r="H28">
            <v>18.36</v>
          </cell>
          <cell r="J28">
            <v>37.080000000000005</v>
          </cell>
          <cell r="K28">
            <v>0</v>
          </cell>
        </row>
        <row r="29">
          <cell r="B29">
            <v>13.666666666666664</v>
          </cell>
          <cell r="C29">
            <v>21.4</v>
          </cell>
          <cell r="D29">
            <v>9.4</v>
          </cell>
          <cell r="E29">
            <v>70.916666666666671</v>
          </cell>
          <cell r="F29">
            <v>88</v>
          </cell>
          <cell r="G29">
            <v>48</v>
          </cell>
          <cell r="H29">
            <v>12.96</v>
          </cell>
          <cell r="J29">
            <v>33.840000000000003</v>
          </cell>
          <cell r="K29">
            <v>0</v>
          </cell>
        </row>
        <row r="30">
          <cell r="B30">
            <v>15.079166666666667</v>
          </cell>
          <cell r="C30">
            <v>24.3</v>
          </cell>
          <cell r="D30">
            <v>9.5</v>
          </cell>
          <cell r="E30">
            <v>67.291666666666671</v>
          </cell>
          <cell r="F30">
            <v>89</v>
          </cell>
          <cell r="G30">
            <v>32</v>
          </cell>
          <cell r="H30">
            <v>11.16</v>
          </cell>
          <cell r="J30">
            <v>26.28</v>
          </cell>
          <cell r="K30">
            <v>0.2</v>
          </cell>
        </row>
        <row r="31">
          <cell r="B31">
            <v>16.637499999999999</v>
          </cell>
          <cell r="C31">
            <v>28.3</v>
          </cell>
          <cell r="D31">
            <v>6.8</v>
          </cell>
          <cell r="E31">
            <v>63.625</v>
          </cell>
          <cell r="F31">
            <v>94</v>
          </cell>
          <cell r="G31">
            <v>19</v>
          </cell>
          <cell r="H31">
            <v>9.3600000000000012</v>
          </cell>
          <cell r="J31">
            <v>21.6</v>
          </cell>
          <cell r="K31">
            <v>0</v>
          </cell>
        </row>
        <row r="32">
          <cell r="B32">
            <v>18.620833333333334</v>
          </cell>
          <cell r="C32">
            <v>26.7</v>
          </cell>
          <cell r="D32">
            <v>13.3</v>
          </cell>
          <cell r="E32">
            <v>63.583333333333336</v>
          </cell>
          <cell r="F32">
            <v>76</v>
          </cell>
          <cell r="G32">
            <v>44</v>
          </cell>
          <cell r="H32">
            <v>21.6</v>
          </cell>
          <cell r="J32">
            <v>29.880000000000003</v>
          </cell>
          <cell r="K32">
            <v>0</v>
          </cell>
        </row>
        <row r="33">
          <cell r="B33">
            <v>21.774999999999995</v>
          </cell>
          <cell r="C33">
            <v>31.9</v>
          </cell>
          <cell r="D33">
            <v>13.1</v>
          </cell>
          <cell r="E33">
            <v>64.916666666666671</v>
          </cell>
          <cell r="F33">
            <v>93</v>
          </cell>
          <cell r="G33">
            <v>30</v>
          </cell>
          <cell r="H33">
            <v>20.88</v>
          </cell>
          <cell r="J33">
            <v>32.76</v>
          </cell>
          <cell r="K33">
            <v>0</v>
          </cell>
        </row>
        <row r="34">
          <cell r="B34">
            <v>24.833333333333339</v>
          </cell>
          <cell r="C34">
            <v>32.799999999999997</v>
          </cell>
          <cell r="D34">
            <v>18.100000000000001</v>
          </cell>
          <cell r="E34">
            <v>51.333333333333336</v>
          </cell>
          <cell r="F34">
            <v>74</v>
          </cell>
          <cell r="G34">
            <v>28</v>
          </cell>
          <cell r="H34">
            <v>27</v>
          </cell>
          <cell r="J34">
            <v>44.28</v>
          </cell>
          <cell r="K34">
            <v>0</v>
          </cell>
        </row>
        <row r="35">
          <cell r="B35">
            <v>25.695833333333329</v>
          </cell>
          <cell r="C35">
            <v>34.700000000000003</v>
          </cell>
          <cell r="D35">
            <v>18.3</v>
          </cell>
          <cell r="E35">
            <v>44.166666666666664</v>
          </cell>
          <cell r="F35">
            <v>68</v>
          </cell>
          <cell r="G35">
            <v>22</v>
          </cell>
          <cell r="H35">
            <v>32.76</v>
          </cell>
          <cell r="J35">
            <v>46.440000000000005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>
            <v>32.01428571428572</v>
          </cell>
          <cell r="C20">
            <v>34.9</v>
          </cell>
          <cell r="D20">
            <v>27.6</v>
          </cell>
          <cell r="E20">
            <v>21.285714285714285</v>
          </cell>
          <cell r="F20">
            <v>27</v>
          </cell>
          <cell r="G20">
            <v>17</v>
          </cell>
          <cell r="H20">
            <v>13.68</v>
          </cell>
          <cell r="J20">
            <v>27.720000000000002</v>
          </cell>
          <cell r="K20">
            <v>18.2</v>
          </cell>
        </row>
        <row r="21">
          <cell r="B21">
            <v>27.079166666666666</v>
          </cell>
          <cell r="C21">
            <v>35.200000000000003</v>
          </cell>
          <cell r="D21">
            <v>18.600000000000001</v>
          </cell>
          <cell r="E21">
            <v>37.791666666666664</v>
          </cell>
          <cell r="F21">
            <v>64</v>
          </cell>
          <cell r="G21">
            <v>20</v>
          </cell>
          <cell r="H21">
            <v>22.68</v>
          </cell>
          <cell r="J21">
            <v>29.52</v>
          </cell>
          <cell r="K21">
            <v>0</v>
          </cell>
        </row>
        <row r="22">
          <cell r="B22">
            <v>27.658333333333335</v>
          </cell>
          <cell r="C22">
            <v>36.200000000000003</v>
          </cell>
          <cell r="D22">
            <v>21.1</v>
          </cell>
          <cell r="E22">
            <v>34.375</v>
          </cell>
          <cell r="F22">
            <v>50</v>
          </cell>
          <cell r="G22">
            <v>18</v>
          </cell>
          <cell r="H22">
            <v>24.840000000000003</v>
          </cell>
          <cell r="J22">
            <v>37.440000000000005</v>
          </cell>
          <cell r="K22">
            <v>0</v>
          </cell>
        </row>
        <row r="23">
          <cell r="B23">
            <v>29.036363636363639</v>
          </cell>
          <cell r="C23">
            <v>36.6</v>
          </cell>
          <cell r="D23">
            <v>21.6</v>
          </cell>
          <cell r="E23">
            <v>28.863636363636363</v>
          </cell>
          <cell r="F23">
            <v>47</v>
          </cell>
          <cell r="G23">
            <v>17</v>
          </cell>
          <cell r="H23">
            <v>25.2</v>
          </cell>
          <cell r="J23">
            <v>46.800000000000004</v>
          </cell>
          <cell r="K23">
            <v>0</v>
          </cell>
        </row>
        <row r="24">
          <cell r="B24">
            <v>24.891666666666669</v>
          </cell>
          <cell r="C24">
            <v>29.7</v>
          </cell>
          <cell r="D24">
            <v>21.2</v>
          </cell>
          <cell r="E24">
            <v>49.916666666666664</v>
          </cell>
          <cell r="F24">
            <v>93</v>
          </cell>
          <cell r="G24">
            <v>24</v>
          </cell>
          <cell r="H24">
            <v>15.48</v>
          </cell>
          <cell r="J24">
            <v>37.080000000000005</v>
          </cell>
          <cell r="K24">
            <v>4</v>
          </cell>
        </row>
        <row r="25">
          <cell r="B25">
            <v>27.083333333333332</v>
          </cell>
          <cell r="C25">
            <v>35.700000000000003</v>
          </cell>
          <cell r="D25">
            <v>20.2</v>
          </cell>
          <cell r="E25">
            <v>55.25</v>
          </cell>
          <cell r="F25">
            <v>83</v>
          </cell>
          <cell r="G25">
            <v>25</v>
          </cell>
          <cell r="H25">
            <v>19.8</v>
          </cell>
          <cell r="J25">
            <v>37.440000000000005</v>
          </cell>
          <cell r="K25">
            <v>0</v>
          </cell>
        </row>
        <row r="26">
          <cell r="B26">
            <v>28.625000000000004</v>
          </cell>
          <cell r="C26">
            <v>36.1</v>
          </cell>
          <cell r="D26">
            <v>20.100000000000001</v>
          </cell>
          <cell r="E26">
            <v>35.083333333333336</v>
          </cell>
          <cell r="F26">
            <v>61</v>
          </cell>
          <cell r="G26">
            <v>17</v>
          </cell>
          <cell r="H26">
            <v>24.12</v>
          </cell>
          <cell r="J26">
            <v>41.4</v>
          </cell>
          <cell r="K26">
            <v>0</v>
          </cell>
        </row>
        <row r="27">
          <cell r="B27">
            <v>27.412500000000005</v>
          </cell>
          <cell r="C27">
            <v>36</v>
          </cell>
          <cell r="D27">
            <v>17</v>
          </cell>
          <cell r="E27">
            <v>29.708333333333332</v>
          </cell>
          <cell r="F27">
            <v>57</v>
          </cell>
          <cell r="G27">
            <v>15</v>
          </cell>
          <cell r="H27">
            <v>22.68</v>
          </cell>
          <cell r="J27">
            <v>41.4</v>
          </cell>
          <cell r="K27">
            <v>0</v>
          </cell>
        </row>
        <row r="28">
          <cell r="B28">
            <v>20.958333333333336</v>
          </cell>
          <cell r="C28">
            <v>28.3</v>
          </cell>
          <cell r="D28">
            <v>16.600000000000001</v>
          </cell>
          <cell r="E28">
            <v>69.041666666666671</v>
          </cell>
          <cell r="F28">
            <v>98</v>
          </cell>
          <cell r="G28">
            <v>28</v>
          </cell>
          <cell r="H28">
            <v>17.64</v>
          </cell>
          <cell r="J28">
            <v>25.2</v>
          </cell>
          <cell r="K28">
            <v>0</v>
          </cell>
        </row>
        <row r="29">
          <cell r="B29">
            <v>19.620833333333334</v>
          </cell>
          <cell r="C29">
            <v>29.8</v>
          </cell>
          <cell r="D29">
            <v>12.2</v>
          </cell>
          <cell r="E29">
            <v>69.166666666666671</v>
          </cell>
          <cell r="F29">
            <v>93</v>
          </cell>
          <cell r="G29">
            <v>39</v>
          </cell>
          <cell r="H29">
            <v>20.88</v>
          </cell>
          <cell r="J29">
            <v>32.4</v>
          </cell>
          <cell r="K29">
            <v>0</v>
          </cell>
        </row>
        <row r="30">
          <cell r="B30">
            <v>22.404166666666665</v>
          </cell>
          <cell r="C30">
            <v>30.3</v>
          </cell>
          <cell r="D30">
            <v>15.8</v>
          </cell>
          <cell r="E30">
            <v>56</v>
          </cell>
          <cell r="F30">
            <v>81</v>
          </cell>
          <cell r="G30">
            <v>34</v>
          </cell>
          <cell r="H30">
            <v>16.559999999999999</v>
          </cell>
          <cell r="J30">
            <v>32.4</v>
          </cell>
          <cell r="K30">
            <v>0</v>
          </cell>
        </row>
        <row r="31">
          <cell r="B31">
            <v>24.237500000000001</v>
          </cell>
          <cell r="C31">
            <v>33</v>
          </cell>
          <cell r="D31">
            <v>18.2</v>
          </cell>
          <cell r="E31">
            <v>45.833333333333336</v>
          </cell>
          <cell r="F31">
            <v>68</v>
          </cell>
          <cell r="G31">
            <v>26</v>
          </cell>
          <cell r="H31">
            <v>15.120000000000001</v>
          </cell>
          <cell r="J31">
            <v>27</v>
          </cell>
          <cell r="K31">
            <v>0</v>
          </cell>
        </row>
        <row r="32">
          <cell r="B32">
            <v>25.474999999999998</v>
          </cell>
          <cell r="C32">
            <v>34</v>
          </cell>
          <cell r="D32">
            <v>19.600000000000001</v>
          </cell>
          <cell r="E32">
            <v>45.708333333333336</v>
          </cell>
          <cell r="F32">
            <v>63</v>
          </cell>
          <cell r="G32">
            <v>27</v>
          </cell>
          <cell r="H32">
            <v>16.559999999999999</v>
          </cell>
          <cell r="J32">
            <v>32.04</v>
          </cell>
          <cell r="K32">
            <v>0</v>
          </cell>
        </row>
        <row r="33">
          <cell r="B33">
            <v>25.829166666666666</v>
          </cell>
          <cell r="C33">
            <v>34.200000000000003</v>
          </cell>
          <cell r="D33">
            <v>18.899999999999999</v>
          </cell>
          <cell r="E33">
            <v>48.041666666666664</v>
          </cell>
          <cell r="F33">
            <v>71</v>
          </cell>
          <cell r="G33">
            <v>26</v>
          </cell>
          <cell r="H33">
            <v>20.88</v>
          </cell>
          <cell r="J33">
            <v>35.28</v>
          </cell>
          <cell r="K33">
            <v>0</v>
          </cell>
        </row>
        <row r="34">
          <cell r="B34">
            <v>27.016666666666669</v>
          </cell>
          <cell r="C34">
            <v>36.5</v>
          </cell>
          <cell r="D34">
            <v>18.899999999999999</v>
          </cell>
          <cell r="E34">
            <v>43.25</v>
          </cell>
          <cell r="F34">
            <v>70</v>
          </cell>
          <cell r="G34">
            <v>17</v>
          </cell>
          <cell r="H34">
            <v>22.68</v>
          </cell>
          <cell r="J34">
            <v>38.519999999999996</v>
          </cell>
          <cell r="K34">
            <v>0</v>
          </cell>
        </row>
        <row r="35">
          <cell r="C35">
            <v>36.5</v>
          </cell>
          <cell r="D35">
            <v>21.2</v>
          </cell>
          <cell r="F35">
            <v>51</v>
          </cell>
          <cell r="G35">
            <v>20</v>
          </cell>
          <cell r="H35">
            <v>27.36</v>
          </cell>
          <cell r="J35">
            <v>42.84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19.958333333333332</v>
          </cell>
          <cell r="C5">
            <v>29.7</v>
          </cell>
          <cell r="D5">
            <v>14</v>
          </cell>
          <cell r="E5">
            <v>53.166666666666664</v>
          </cell>
          <cell r="F5">
            <v>72</v>
          </cell>
          <cell r="G5">
            <v>31</v>
          </cell>
          <cell r="H5">
            <v>36.72</v>
          </cell>
          <cell r="J5">
            <v>52.92</v>
          </cell>
          <cell r="K5">
            <v>0</v>
          </cell>
        </row>
        <row r="6">
          <cell r="B6">
            <v>24.173913043478262</v>
          </cell>
          <cell r="C6">
            <v>33</v>
          </cell>
          <cell r="D6">
            <v>17.7</v>
          </cell>
          <cell r="E6">
            <v>53.260869565217391</v>
          </cell>
          <cell r="F6">
            <v>76</v>
          </cell>
          <cell r="G6">
            <v>30</v>
          </cell>
          <cell r="H6">
            <v>34.92</v>
          </cell>
          <cell r="J6">
            <v>50.76</v>
          </cell>
          <cell r="K6">
            <v>0</v>
          </cell>
        </row>
        <row r="7">
          <cell r="B7">
            <v>24.121739130434779</v>
          </cell>
          <cell r="C7">
            <v>31.5</v>
          </cell>
          <cell r="D7">
            <v>18.899999999999999</v>
          </cell>
          <cell r="E7">
            <v>54.565217391304351</v>
          </cell>
          <cell r="F7">
            <v>67</v>
          </cell>
          <cell r="G7">
            <v>39</v>
          </cell>
          <cell r="H7">
            <v>25.92</v>
          </cell>
          <cell r="J7">
            <v>42.480000000000004</v>
          </cell>
          <cell r="K7">
            <v>0</v>
          </cell>
        </row>
        <row r="8">
          <cell r="B8">
            <v>19.139130434782604</v>
          </cell>
          <cell r="C8">
            <v>25.2</v>
          </cell>
          <cell r="D8">
            <v>17.399999999999999</v>
          </cell>
          <cell r="E8">
            <v>85.739130434782609</v>
          </cell>
          <cell r="F8">
            <v>98</v>
          </cell>
          <cell r="G8">
            <v>50</v>
          </cell>
          <cell r="H8">
            <v>27.36</v>
          </cell>
          <cell r="J8">
            <v>51.12</v>
          </cell>
          <cell r="K8">
            <v>50</v>
          </cell>
        </row>
        <row r="9">
          <cell r="B9">
            <v>19.450000000000003</v>
          </cell>
          <cell r="C9">
            <v>24.8</v>
          </cell>
          <cell r="D9">
            <v>16.2</v>
          </cell>
          <cell r="E9">
            <v>84.958333333333329</v>
          </cell>
          <cell r="F9">
            <v>99</v>
          </cell>
          <cell r="G9">
            <v>56</v>
          </cell>
          <cell r="H9">
            <v>9</v>
          </cell>
          <cell r="J9">
            <v>17.64</v>
          </cell>
          <cell r="K9">
            <v>0</v>
          </cell>
        </row>
        <row r="10">
          <cell r="B10">
            <v>18.121739130434783</v>
          </cell>
          <cell r="C10">
            <v>25.9</v>
          </cell>
          <cell r="D10">
            <v>11.8</v>
          </cell>
          <cell r="E10">
            <v>79.608695652173907</v>
          </cell>
          <cell r="F10">
            <v>99</v>
          </cell>
          <cell r="G10">
            <v>46</v>
          </cell>
          <cell r="H10">
            <v>19.8</v>
          </cell>
          <cell r="J10">
            <v>32.76</v>
          </cell>
          <cell r="K10">
            <v>0.2</v>
          </cell>
        </row>
        <row r="11">
          <cell r="B11">
            <v>18.670833333333334</v>
          </cell>
          <cell r="C11">
            <v>26.2</v>
          </cell>
          <cell r="D11">
            <v>12</v>
          </cell>
          <cell r="E11">
            <v>74.041666666666671</v>
          </cell>
          <cell r="F11">
            <v>97</v>
          </cell>
          <cell r="G11">
            <v>45</v>
          </cell>
          <cell r="H11">
            <v>17.28</v>
          </cell>
          <cell r="J11">
            <v>26.64</v>
          </cell>
          <cell r="K11">
            <v>0</v>
          </cell>
        </row>
        <row r="12">
          <cell r="B12">
            <v>15.704166666666667</v>
          </cell>
          <cell r="C12">
            <v>21.4</v>
          </cell>
          <cell r="D12">
            <v>12</v>
          </cell>
          <cell r="E12">
            <v>79</v>
          </cell>
          <cell r="F12">
            <v>96</v>
          </cell>
          <cell r="G12">
            <v>50</v>
          </cell>
          <cell r="H12">
            <v>19.440000000000001</v>
          </cell>
          <cell r="J12">
            <v>42.84</v>
          </cell>
          <cell r="K12">
            <v>0</v>
          </cell>
        </row>
        <row r="13">
          <cell r="B13">
            <v>10.249999999999998</v>
          </cell>
          <cell r="C13">
            <v>16</v>
          </cell>
          <cell r="D13">
            <v>6.3</v>
          </cell>
          <cell r="E13">
            <v>71.708333333333329</v>
          </cell>
          <cell r="F13">
            <v>92</v>
          </cell>
          <cell r="G13">
            <v>41</v>
          </cell>
          <cell r="H13">
            <v>13.32</v>
          </cell>
          <cell r="J13">
            <v>26.64</v>
          </cell>
          <cell r="K13">
            <v>0</v>
          </cell>
        </row>
        <row r="14">
          <cell r="B14">
            <v>10.770833333333334</v>
          </cell>
          <cell r="C14">
            <v>21.7</v>
          </cell>
          <cell r="D14">
            <v>0.8</v>
          </cell>
          <cell r="E14">
            <v>67.375</v>
          </cell>
          <cell r="F14">
            <v>99</v>
          </cell>
          <cell r="G14">
            <v>27</v>
          </cell>
          <cell r="H14">
            <v>11.879999999999999</v>
          </cell>
          <cell r="J14">
            <v>19.079999999999998</v>
          </cell>
          <cell r="K14">
            <v>0</v>
          </cell>
        </row>
        <row r="15">
          <cell r="B15">
            <v>13.245833333333337</v>
          </cell>
          <cell r="C15">
            <v>23.8</v>
          </cell>
          <cell r="D15">
            <v>3.4</v>
          </cell>
          <cell r="E15">
            <v>63.041666666666664</v>
          </cell>
          <cell r="F15">
            <v>97</v>
          </cell>
          <cell r="G15">
            <v>26</v>
          </cell>
          <cell r="H15">
            <v>8.64</v>
          </cell>
          <cell r="J15">
            <v>21.6</v>
          </cell>
          <cell r="K15">
            <v>0</v>
          </cell>
        </row>
        <row r="16">
          <cell r="B16">
            <v>14.504347826086958</v>
          </cell>
          <cell r="C16">
            <v>25.2</v>
          </cell>
          <cell r="D16">
            <v>5.2</v>
          </cell>
          <cell r="E16">
            <v>63.521739130434781</v>
          </cell>
          <cell r="F16">
            <v>98</v>
          </cell>
          <cell r="G16">
            <v>27</v>
          </cell>
          <cell r="H16">
            <v>16.920000000000002</v>
          </cell>
          <cell r="J16">
            <v>30.96</v>
          </cell>
          <cell r="K16">
            <v>0.2</v>
          </cell>
        </row>
        <row r="17">
          <cell r="B17">
            <v>17.233333333333338</v>
          </cell>
          <cell r="C17">
            <v>27.5</v>
          </cell>
          <cell r="D17">
            <v>7.5</v>
          </cell>
          <cell r="E17">
            <v>53.5</v>
          </cell>
          <cell r="F17">
            <v>90</v>
          </cell>
          <cell r="G17">
            <v>23</v>
          </cell>
          <cell r="H17">
            <v>16.2</v>
          </cell>
          <cell r="J17">
            <v>24.12</v>
          </cell>
          <cell r="K17">
            <v>0</v>
          </cell>
        </row>
        <row r="18">
          <cell r="B18">
            <v>16.204166666666666</v>
          </cell>
          <cell r="C18">
            <v>27</v>
          </cell>
          <cell r="D18">
            <v>6.3</v>
          </cell>
          <cell r="E18">
            <v>62.208333333333336</v>
          </cell>
          <cell r="F18">
            <v>97</v>
          </cell>
          <cell r="G18">
            <v>24</v>
          </cell>
          <cell r="H18">
            <v>7.2</v>
          </cell>
          <cell r="J18">
            <v>16.2</v>
          </cell>
          <cell r="K18">
            <v>0</v>
          </cell>
        </row>
        <row r="19">
          <cell r="B19">
            <v>16.781818181818181</v>
          </cell>
          <cell r="C19">
            <v>26.9</v>
          </cell>
          <cell r="D19">
            <v>7.2</v>
          </cell>
          <cell r="E19">
            <v>63.772727272727273</v>
          </cell>
          <cell r="F19">
            <v>96</v>
          </cell>
          <cell r="G19">
            <v>34</v>
          </cell>
          <cell r="H19">
            <v>23.040000000000003</v>
          </cell>
          <cell r="J19">
            <v>37.800000000000004</v>
          </cell>
          <cell r="K19">
            <v>0</v>
          </cell>
        </row>
        <row r="20">
          <cell r="B20">
            <v>19.966666666666665</v>
          </cell>
          <cell r="C20">
            <v>29.2</v>
          </cell>
          <cell r="D20">
            <v>13.2</v>
          </cell>
          <cell r="E20">
            <v>55.541666666666664</v>
          </cell>
          <cell r="F20">
            <v>78</v>
          </cell>
          <cell r="G20">
            <v>28</v>
          </cell>
          <cell r="H20">
            <v>20.88</v>
          </cell>
          <cell r="J20">
            <v>37.440000000000005</v>
          </cell>
          <cell r="K20">
            <v>0</v>
          </cell>
        </row>
        <row r="21">
          <cell r="B21">
            <v>21.266666666666669</v>
          </cell>
          <cell r="C21">
            <v>31.4</v>
          </cell>
          <cell r="D21">
            <v>12.5</v>
          </cell>
          <cell r="F21">
            <v>86</v>
          </cell>
          <cell r="G21">
            <v>27</v>
          </cell>
          <cell r="H21">
            <v>16.559999999999999</v>
          </cell>
          <cell r="J21">
            <v>28.8</v>
          </cell>
          <cell r="K21">
            <v>0</v>
          </cell>
        </row>
        <row r="22">
          <cell r="B22">
            <v>24.1875</v>
          </cell>
          <cell r="C22">
            <v>32.700000000000003</v>
          </cell>
          <cell r="D22">
            <v>16.600000000000001</v>
          </cell>
          <cell r="E22">
            <v>46.25</v>
          </cell>
          <cell r="F22">
            <v>67</v>
          </cell>
          <cell r="G22">
            <v>27</v>
          </cell>
          <cell r="H22">
            <v>31.680000000000003</v>
          </cell>
          <cell r="J22">
            <v>46.440000000000005</v>
          </cell>
          <cell r="K22">
            <v>0</v>
          </cell>
        </row>
        <row r="23">
          <cell r="B23">
            <v>23.041666666666671</v>
          </cell>
          <cell r="C23">
            <v>33.700000000000003</v>
          </cell>
          <cell r="D23">
            <v>14.9</v>
          </cell>
          <cell r="E23">
            <v>49.666666666666664</v>
          </cell>
          <cell r="F23">
            <v>96</v>
          </cell>
          <cell r="G23">
            <v>25</v>
          </cell>
          <cell r="H23">
            <v>45.36</v>
          </cell>
          <cell r="J23">
            <v>68.039999999999992</v>
          </cell>
          <cell r="K23">
            <v>6</v>
          </cell>
        </row>
        <row r="24">
          <cell r="B24">
            <v>17.762500000000003</v>
          </cell>
          <cell r="C24">
            <v>26.5</v>
          </cell>
          <cell r="D24">
            <v>13.8</v>
          </cell>
          <cell r="E24">
            <v>79</v>
          </cell>
          <cell r="F24">
            <v>97</v>
          </cell>
          <cell r="G24">
            <v>35</v>
          </cell>
          <cell r="H24">
            <v>16.920000000000002</v>
          </cell>
          <cell r="J24">
            <v>41.4</v>
          </cell>
          <cell r="K24">
            <v>18.200000000000003</v>
          </cell>
        </row>
        <row r="25">
          <cell r="B25">
            <v>21.641666666666666</v>
          </cell>
          <cell r="C25">
            <v>32.9</v>
          </cell>
          <cell r="D25">
            <v>13.7</v>
          </cell>
          <cell r="E25">
            <v>70.958333333333329</v>
          </cell>
          <cell r="F25">
            <v>94</v>
          </cell>
          <cell r="G25">
            <v>43</v>
          </cell>
          <cell r="H25">
            <v>27.720000000000002</v>
          </cell>
          <cell r="J25">
            <v>42.12</v>
          </cell>
          <cell r="K25">
            <v>0</v>
          </cell>
        </row>
        <row r="26">
          <cell r="B26">
            <v>27.195833333333329</v>
          </cell>
          <cell r="C26">
            <v>36.6</v>
          </cell>
          <cell r="D26">
            <v>21</v>
          </cell>
          <cell r="E26">
            <v>53.5</v>
          </cell>
          <cell r="F26">
            <v>78</v>
          </cell>
          <cell r="G26">
            <v>22</v>
          </cell>
          <cell r="H26">
            <v>35.64</v>
          </cell>
          <cell r="J26">
            <v>64.08</v>
          </cell>
          <cell r="K26">
            <v>0</v>
          </cell>
        </row>
        <row r="27">
          <cell r="B27">
            <v>23.008695652173916</v>
          </cell>
          <cell r="C27">
            <v>34</v>
          </cell>
          <cell r="D27">
            <v>14.5</v>
          </cell>
          <cell r="E27">
            <v>58.826086956521742</v>
          </cell>
          <cell r="F27">
            <v>93</v>
          </cell>
          <cell r="G27">
            <v>31</v>
          </cell>
          <cell r="H27">
            <v>24.48</v>
          </cell>
          <cell r="J27">
            <v>46.440000000000005</v>
          </cell>
          <cell r="K27">
            <v>1.2</v>
          </cell>
        </row>
        <row r="28">
          <cell r="B28">
            <v>12.025</v>
          </cell>
          <cell r="C28">
            <v>14.8</v>
          </cell>
          <cell r="D28">
            <v>9.9</v>
          </cell>
          <cell r="E28">
            <v>89</v>
          </cell>
          <cell r="F28">
            <v>95</v>
          </cell>
          <cell r="G28">
            <v>84</v>
          </cell>
          <cell r="H28">
            <v>23.759999999999998</v>
          </cell>
          <cell r="J28">
            <v>39.24</v>
          </cell>
          <cell r="K28">
            <v>4</v>
          </cell>
        </row>
        <row r="29">
          <cell r="B29">
            <v>10.134782608695652</v>
          </cell>
          <cell r="C29">
            <v>12.4</v>
          </cell>
          <cell r="D29">
            <v>8.6999999999999993</v>
          </cell>
          <cell r="E29">
            <v>89.782608695652172</v>
          </cell>
          <cell r="F29">
            <v>95</v>
          </cell>
          <cell r="G29">
            <v>81</v>
          </cell>
          <cell r="H29">
            <v>12.96</v>
          </cell>
          <cell r="J29">
            <v>26.28</v>
          </cell>
          <cell r="K29">
            <v>1.4000000000000001</v>
          </cell>
        </row>
        <row r="30">
          <cell r="B30">
            <v>13.291304347826088</v>
          </cell>
          <cell r="C30">
            <v>21.3</v>
          </cell>
          <cell r="D30">
            <v>7.3</v>
          </cell>
          <cell r="E30">
            <v>78.260869565217391</v>
          </cell>
          <cell r="F30">
            <v>95</v>
          </cell>
          <cell r="G30">
            <v>52</v>
          </cell>
          <cell r="H30">
            <v>15.840000000000002</v>
          </cell>
          <cell r="J30">
            <v>29.52</v>
          </cell>
          <cell r="K30">
            <v>0.2</v>
          </cell>
        </row>
        <row r="31">
          <cell r="B31">
            <v>14.300000000000002</v>
          </cell>
          <cell r="C31">
            <v>24.1</v>
          </cell>
          <cell r="D31">
            <v>7.7</v>
          </cell>
          <cell r="E31">
            <v>82.25</v>
          </cell>
          <cell r="F31">
            <v>99</v>
          </cell>
          <cell r="G31">
            <v>40</v>
          </cell>
          <cell r="H31">
            <v>10.8</v>
          </cell>
          <cell r="J31">
            <v>18</v>
          </cell>
          <cell r="K31">
            <v>0.2</v>
          </cell>
        </row>
        <row r="32">
          <cell r="B32">
            <v>16.721739130434784</v>
          </cell>
          <cell r="C32">
            <v>26.5</v>
          </cell>
          <cell r="D32">
            <v>9.5</v>
          </cell>
          <cell r="E32">
            <v>79.826086956521735</v>
          </cell>
          <cell r="F32">
            <v>99</v>
          </cell>
          <cell r="G32">
            <v>42</v>
          </cell>
          <cell r="H32">
            <v>18.720000000000002</v>
          </cell>
          <cell r="J32">
            <v>28.08</v>
          </cell>
          <cell r="K32">
            <v>0</v>
          </cell>
        </row>
        <row r="33">
          <cell r="B33">
            <v>20.75</v>
          </cell>
          <cell r="C33">
            <v>30.6</v>
          </cell>
          <cell r="D33">
            <v>12.7</v>
          </cell>
          <cell r="E33">
            <v>72.041666666666671</v>
          </cell>
          <cell r="F33">
            <v>96</v>
          </cell>
          <cell r="G33">
            <v>35</v>
          </cell>
          <cell r="H33">
            <v>21.6</v>
          </cell>
          <cell r="J33">
            <v>34.200000000000003</v>
          </cell>
          <cell r="K33">
            <v>0</v>
          </cell>
        </row>
        <row r="34">
          <cell r="B34">
            <v>23.741666666666664</v>
          </cell>
          <cell r="C34">
            <v>31.6</v>
          </cell>
          <cell r="D34">
            <v>17.7</v>
          </cell>
          <cell r="E34">
            <v>59.208333333333336</v>
          </cell>
          <cell r="F34">
            <v>81</v>
          </cell>
          <cell r="G34">
            <v>36</v>
          </cell>
          <cell r="H34">
            <v>28.44</v>
          </cell>
          <cell r="J34">
            <v>50.76</v>
          </cell>
          <cell r="K34">
            <v>0</v>
          </cell>
        </row>
        <row r="35">
          <cell r="B35">
            <v>24.216666666666669</v>
          </cell>
          <cell r="C35">
            <v>32.200000000000003</v>
          </cell>
          <cell r="D35">
            <v>18.3</v>
          </cell>
          <cell r="E35">
            <v>51.166666666666664</v>
          </cell>
          <cell r="F35">
            <v>71</v>
          </cell>
          <cell r="G35">
            <v>22</v>
          </cell>
          <cell r="H35">
            <v>37.440000000000005</v>
          </cell>
          <cell r="J35">
            <v>53.28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>
            <v>33.571428571428569</v>
          </cell>
          <cell r="C27">
            <v>37.200000000000003</v>
          </cell>
          <cell r="D27">
            <v>27.8</v>
          </cell>
          <cell r="E27">
            <v>17.25</v>
          </cell>
          <cell r="F27">
            <v>26</v>
          </cell>
          <cell r="G27">
            <v>12</v>
          </cell>
          <cell r="H27">
            <v>24.840000000000003</v>
          </cell>
          <cell r="J27">
            <v>50.04</v>
          </cell>
          <cell r="K27">
            <v>18.600000000000001</v>
          </cell>
        </row>
        <row r="28">
          <cell r="B28">
            <v>22.587500000000006</v>
          </cell>
          <cell r="C28">
            <v>30.3</v>
          </cell>
          <cell r="D28">
            <v>14.9</v>
          </cell>
          <cell r="E28">
            <v>58.958333333333336</v>
          </cell>
          <cell r="F28">
            <v>83</v>
          </cell>
          <cell r="G28">
            <v>25</v>
          </cell>
          <cell r="H28">
            <v>21.6</v>
          </cell>
          <cell r="J28">
            <v>34.56</v>
          </cell>
          <cell r="K28">
            <v>0</v>
          </cell>
        </row>
        <row r="29">
          <cell r="B29">
            <v>19.754166666666663</v>
          </cell>
          <cell r="C29">
            <v>29.8</v>
          </cell>
          <cell r="D29">
            <v>13.4</v>
          </cell>
          <cell r="E29">
            <v>67.625</v>
          </cell>
          <cell r="F29">
            <v>88</v>
          </cell>
          <cell r="G29">
            <v>39</v>
          </cell>
          <cell r="H29">
            <v>17.28</v>
          </cell>
          <cell r="J29">
            <v>36</v>
          </cell>
          <cell r="K29">
            <v>0</v>
          </cell>
        </row>
        <row r="30">
          <cell r="B30">
            <v>20.308333333333334</v>
          </cell>
          <cell r="C30">
            <v>26.4</v>
          </cell>
          <cell r="D30">
            <v>12.9</v>
          </cell>
          <cell r="E30">
            <v>64.541666666666671</v>
          </cell>
          <cell r="F30">
            <v>91</v>
          </cell>
          <cell r="G30">
            <v>43</v>
          </cell>
          <cell r="H30">
            <v>19.079999999999998</v>
          </cell>
          <cell r="J30">
            <v>28.08</v>
          </cell>
          <cell r="K30">
            <v>0</v>
          </cell>
        </row>
        <row r="31">
          <cell r="B31">
            <v>21.579166666666669</v>
          </cell>
          <cell r="C31">
            <v>32</v>
          </cell>
          <cell r="D31">
            <v>12.8</v>
          </cell>
          <cell r="E31">
            <v>60.125</v>
          </cell>
          <cell r="F31">
            <v>91</v>
          </cell>
          <cell r="G31">
            <v>30</v>
          </cell>
          <cell r="H31">
            <v>10.08</v>
          </cell>
          <cell r="J31">
            <v>20.52</v>
          </cell>
          <cell r="K31">
            <v>0</v>
          </cell>
        </row>
        <row r="32">
          <cell r="B32">
            <v>20.875000000000004</v>
          </cell>
          <cell r="C32">
            <v>28.9</v>
          </cell>
          <cell r="D32">
            <v>14.6</v>
          </cell>
          <cell r="E32">
            <v>68.958333333333329</v>
          </cell>
          <cell r="F32">
            <v>91</v>
          </cell>
          <cell r="G32">
            <v>38</v>
          </cell>
          <cell r="H32">
            <v>21.240000000000002</v>
          </cell>
          <cell r="J32">
            <v>30.6</v>
          </cell>
          <cell r="K32">
            <v>1.2000000000000002</v>
          </cell>
        </row>
        <row r="33">
          <cell r="B33">
            <v>22.524999999999995</v>
          </cell>
          <cell r="C33">
            <v>32.799999999999997</v>
          </cell>
          <cell r="D33">
            <v>14.3</v>
          </cell>
          <cell r="E33">
            <v>69.541666666666671</v>
          </cell>
          <cell r="F33">
            <v>99</v>
          </cell>
          <cell r="G33">
            <v>30</v>
          </cell>
          <cell r="H33">
            <v>12.24</v>
          </cell>
          <cell r="J33">
            <v>24.48</v>
          </cell>
          <cell r="K33">
            <v>0</v>
          </cell>
        </row>
        <row r="34">
          <cell r="B34">
            <v>23.633333333333329</v>
          </cell>
          <cell r="C34">
            <v>33.6</v>
          </cell>
          <cell r="D34">
            <v>13.6</v>
          </cell>
          <cell r="E34">
            <v>57.583333333333336</v>
          </cell>
          <cell r="F34">
            <v>98</v>
          </cell>
          <cell r="G34">
            <v>20</v>
          </cell>
          <cell r="H34">
            <v>21.240000000000002</v>
          </cell>
          <cell r="J34">
            <v>40.680000000000007</v>
          </cell>
          <cell r="K34">
            <v>0</v>
          </cell>
        </row>
        <row r="35">
          <cell r="B35">
            <v>24.675000000000001</v>
          </cell>
          <cell r="C35">
            <v>34.799999999999997</v>
          </cell>
          <cell r="D35">
            <v>13.3</v>
          </cell>
          <cell r="E35">
            <v>46.916666666666664</v>
          </cell>
          <cell r="F35">
            <v>88</v>
          </cell>
          <cell r="G35">
            <v>18</v>
          </cell>
          <cell r="H35">
            <v>21.96</v>
          </cell>
          <cell r="J35">
            <v>32.04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21.612499999999997</v>
          </cell>
          <cell r="C5">
            <v>34.1</v>
          </cell>
          <cell r="D5">
            <v>13.6</v>
          </cell>
          <cell r="E5">
            <v>46.541666666666664</v>
          </cell>
          <cell r="F5">
            <v>66</v>
          </cell>
          <cell r="G5">
            <v>22</v>
          </cell>
          <cell r="H5">
            <v>25.92</v>
          </cell>
          <cell r="J5">
            <v>43.2</v>
          </cell>
          <cell r="K5">
            <v>0</v>
          </cell>
        </row>
        <row r="6">
          <cell r="B6">
            <v>25.533333333333335</v>
          </cell>
          <cell r="C6">
            <v>35.200000000000003</v>
          </cell>
          <cell r="D6">
            <v>18.5</v>
          </cell>
          <cell r="E6">
            <v>48.583333333333336</v>
          </cell>
          <cell r="F6">
            <v>70</v>
          </cell>
          <cell r="G6">
            <v>28</v>
          </cell>
          <cell r="H6">
            <v>21.240000000000002</v>
          </cell>
          <cell r="J6">
            <v>42.480000000000004</v>
          </cell>
          <cell r="K6">
            <v>0</v>
          </cell>
        </row>
        <row r="7">
          <cell r="B7">
            <v>25.291666666666668</v>
          </cell>
          <cell r="C7">
            <v>34</v>
          </cell>
          <cell r="D7">
            <v>19.3</v>
          </cell>
          <cell r="E7">
            <v>55.25</v>
          </cell>
          <cell r="F7">
            <v>72</v>
          </cell>
          <cell r="G7">
            <v>35</v>
          </cell>
          <cell r="H7">
            <v>19.440000000000001</v>
          </cell>
          <cell r="J7">
            <v>33.480000000000004</v>
          </cell>
          <cell r="K7">
            <v>0</v>
          </cell>
        </row>
        <row r="8">
          <cell r="B8">
            <v>19.591666666666665</v>
          </cell>
          <cell r="C8">
            <v>25.9</v>
          </cell>
          <cell r="D8">
            <v>17.2</v>
          </cell>
          <cell r="E8">
            <v>90.375</v>
          </cell>
          <cell r="F8">
            <v>100</v>
          </cell>
          <cell r="G8">
            <v>59</v>
          </cell>
          <cell r="H8">
            <v>19.079999999999998</v>
          </cell>
          <cell r="J8">
            <v>51.480000000000004</v>
          </cell>
          <cell r="K8">
            <v>35.599999999999994</v>
          </cell>
        </row>
        <row r="9">
          <cell r="B9">
            <v>18.849999999999998</v>
          </cell>
          <cell r="C9">
            <v>22.8</v>
          </cell>
          <cell r="D9">
            <v>16</v>
          </cell>
          <cell r="E9">
            <v>91.083333333333329</v>
          </cell>
          <cell r="F9">
            <v>100</v>
          </cell>
          <cell r="G9">
            <v>66</v>
          </cell>
          <cell r="H9">
            <v>7.5600000000000005</v>
          </cell>
          <cell r="J9">
            <v>15.48</v>
          </cell>
          <cell r="K9">
            <v>0</v>
          </cell>
        </row>
        <row r="10">
          <cell r="B10">
            <v>19.162499999999998</v>
          </cell>
          <cell r="C10">
            <v>25.8</v>
          </cell>
          <cell r="D10">
            <v>13.7</v>
          </cell>
          <cell r="E10">
            <v>80.125</v>
          </cell>
          <cell r="F10">
            <v>100</v>
          </cell>
          <cell r="G10">
            <v>46</v>
          </cell>
          <cell r="H10">
            <v>13.68</v>
          </cell>
          <cell r="J10">
            <v>29.16</v>
          </cell>
          <cell r="K10">
            <v>0.2</v>
          </cell>
        </row>
        <row r="11">
          <cell r="B11">
            <v>20.708333333333332</v>
          </cell>
          <cell r="C11">
            <v>28.1</v>
          </cell>
          <cell r="D11">
            <v>14.4</v>
          </cell>
          <cell r="E11">
            <v>65.25</v>
          </cell>
          <cell r="F11">
            <v>98</v>
          </cell>
          <cell r="G11">
            <v>40</v>
          </cell>
          <cell r="H11">
            <v>9.7200000000000006</v>
          </cell>
          <cell r="J11">
            <v>20.52</v>
          </cell>
          <cell r="K11">
            <v>0</v>
          </cell>
        </row>
        <row r="12">
          <cell r="B12">
            <v>18.583333333333339</v>
          </cell>
          <cell r="C12">
            <v>23.6</v>
          </cell>
          <cell r="D12">
            <v>15.9</v>
          </cell>
          <cell r="E12">
            <v>70.875</v>
          </cell>
          <cell r="F12">
            <v>100</v>
          </cell>
          <cell r="G12">
            <v>43</v>
          </cell>
          <cell r="H12">
            <v>17.64</v>
          </cell>
          <cell r="J12">
            <v>39.24</v>
          </cell>
          <cell r="K12">
            <v>0</v>
          </cell>
        </row>
        <row r="13">
          <cell r="B13">
            <v>11.617391304347825</v>
          </cell>
          <cell r="C13">
            <v>17</v>
          </cell>
          <cell r="D13">
            <v>4.4000000000000004</v>
          </cell>
          <cell r="E13">
            <v>65.826086956521735</v>
          </cell>
          <cell r="F13">
            <v>100</v>
          </cell>
          <cell r="G13">
            <v>38</v>
          </cell>
          <cell r="H13">
            <v>11.879999999999999</v>
          </cell>
          <cell r="J13">
            <v>28.8</v>
          </cell>
          <cell r="K13">
            <v>0</v>
          </cell>
        </row>
        <row r="14">
          <cell r="B14">
            <v>13.583333333333337</v>
          </cell>
          <cell r="C14">
            <v>21.4</v>
          </cell>
          <cell r="D14">
            <v>7.4</v>
          </cell>
          <cell r="E14">
            <v>52.541666666666664</v>
          </cell>
          <cell r="F14">
            <v>82</v>
          </cell>
          <cell r="G14">
            <v>25</v>
          </cell>
          <cell r="H14">
            <v>14.4</v>
          </cell>
          <cell r="J14">
            <v>35.64</v>
          </cell>
          <cell r="K14">
            <v>0</v>
          </cell>
        </row>
        <row r="15">
          <cell r="B15">
            <v>15.691666666666665</v>
          </cell>
          <cell r="C15">
            <v>24.8</v>
          </cell>
          <cell r="D15">
            <v>3.9</v>
          </cell>
          <cell r="E15">
            <v>48.25</v>
          </cell>
          <cell r="F15">
            <v>100</v>
          </cell>
          <cell r="G15">
            <v>25</v>
          </cell>
          <cell r="H15">
            <v>11.879999999999999</v>
          </cell>
          <cell r="J15">
            <v>24.840000000000003</v>
          </cell>
          <cell r="K15">
            <v>0</v>
          </cell>
        </row>
        <row r="16">
          <cell r="B16">
            <v>17.158333333333335</v>
          </cell>
          <cell r="C16">
            <v>25.6</v>
          </cell>
          <cell r="D16">
            <v>7.4</v>
          </cell>
          <cell r="E16">
            <v>47.791666666666664</v>
          </cell>
          <cell r="F16">
            <v>83</v>
          </cell>
          <cell r="G16">
            <v>27</v>
          </cell>
          <cell r="H16">
            <v>13.32</v>
          </cell>
          <cell r="J16">
            <v>32.4</v>
          </cell>
          <cell r="K16">
            <v>0</v>
          </cell>
        </row>
        <row r="17">
          <cell r="B17">
            <v>18.374999999999996</v>
          </cell>
          <cell r="C17">
            <v>28.1</v>
          </cell>
          <cell r="D17">
            <v>9.1</v>
          </cell>
          <cell r="E17">
            <v>47.875</v>
          </cell>
          <cell r="F17">
            <v>84</v>
          </cell>
          <cell r="G17">
            <v>17</v>
          </cell>
          <cell r="H17">
            <v>9.3600000000000012</v>
          </cell>
          <cell r="J17">
            <v>20.52</v>
          </cell>
          <cell r="K17">
            <v>0</v>
          </cell>
        </row>
        <row r="18">
          <cell r="B18">
            <v>19.637499999999999</v>
          </cell>
          <cell r="C18">
            <v>29.8</v>
          </cell>
          <cell r="D18">
            <v>8.5</v>
          </cell>
          <cell r="E18">
            <v>45.708333333333336</v>
          </cell>
          <cell r="F18">
            <v>87</v>
          </cell>
          <cell r="G18">
            <v>18</v>
          </cell>
          <cell r="H18">
            <v>11.16</v>
          </cell>
          <cell r="J18">
            <v>23.040000000000003</v>
          </cell>
          <cell r="K18">
            <v>0</v>
          </cell>
        </row>
        <row r="19">
          <cell r="B19">
            <v>19.8</v>
          </cell>
          <cell r="C19">
            <v>28.5</v>
          </cell>
          <cell r="D19">
            <v>11.2</v>
          </cell>
          <cell r="E19">
            <v>46.958333333333336</v>
          </cell>
          <cell r="F19">
            <v>72</v>
          </cell>
          <cell r="G19">
            <v>27</v>
          </cell>
          <cell r="H19">
            <v>12.6</v>
          </cell>
          <cell r="J19">
            <v>24.48</v>
          </cell>
          <cell r="K19">
            <v>0</v>
          </cell>
        </row>
        <row r="20">
          <cell r="B20">
            <v>20.579166666666666</v>
          </cell>
          <cell r="C20">
            <v>29.7</v>
          </cell>
          <cell r="D20">
            <v>12.9</v>
          </cell>
          <cell r="E20">
            <v>52.416666666666664</v>
          </cell>
          <cell r="F20">
            <v>74</v>
          </cell>
          <cell r="G20">
            <v>29</v>
          </cell>
          <cell r="H20">
            <v>12.96</v>
          </cell>
          <cell r="J20">
            <v>30.240000000000002</v>
          </cell>
          <cell r="K20">
            <v>0</v>
          </cell>
        </row>
        <row r="21">
          <cell r="B21">
            <v>23.533333333333331</v>
          </cell>
          <cell r="C21">
            <v>32.700000000000003</v>
          </cell>
          <cell r="D21">
            <v>15.9</v>
          </cell>
          <cell r="E21">
            <v>49.958333333333336</v>
          </cell>
          <cell r="F21">
            <v>75</v>
          </cell>
          <cell r="G21">
            <v>29</v>
          </cell>
          <cell r="H21">
            <v>11.520000000000001</v>
          </cell>
          <cell r="J21">
            <v>25.92</v>
          </cell>
          <cell r="K21">
            <v>0</v>
          </cell>
        </row>
        <row r="22">
          <cell r="B22">
            <v>25.054166666666674</v>
          </cell>
          <cell r="C22">
            <v>33.799999999999997</v>
          </cell>
          <cell r="D22">
            <v>17</v>
          </cell>
          <cell r="E22">
            <v>48.291666666666664</v>
          </cell>
          <cell r="F22">
            <v>75</v>
          </cell>
          <cell r="G22">
            <v>26</v>
          </cell>
          <cell r="H22">
            <v>17.28</v>
          </cell>
          <cell r="J22">
            <v>36.72</v>
          </cell>
          <cell r="K22">
            <v>0</v>
          </cell>
        </row>
        <row r="23">
          <cell r="B23">
            <v>25.791666666666668</v>
          </cell>
          <cell r="C23">
            <v>34.9</v>
          </cell>
          <cell r="D23">
            <v>17.600000000000001</v>
          </cell>
          <cell r="E23">
            <v>43.833333333333336</v>
          </cell>
          <cell r="F23">
            <v>67</v>
          </cell>
          <cell r="G23">
            <v>23</v>
          </cell>
          <cell r="H23">
            <v>33.480000000000004</v>
          </cell>
          <cell r="J23">
            <v>63.360000000000007</v>
          </cell>
          <cell r="K23">
            <v>0</v>
          </cell>
        </row>
        <row r="24">
          <cell r="B24">
            <v>18.345833333333335</v>
          </cell>
          <cell r="C24">
            <v>28.5</v>
          </cell>
          <cell r="D24">
            <v>14.3</v>
          </cell>
          <cell r="E24">
            <v>75.875</v>
          </cell>
          <cell r="F24">
            <v>100</v>
          </cell>
          <cell r="G24">
            <v>37</v>
          </cell>
          <cell r="H24">
            <v>16.2</v>
          </cell>
          <cell r="J24">
            <v>48.6</v>
          </cell>
          <cell r="K24">
            <v>1</v>
          </cell>
        </row>
        <row r="25">
          <cell r="B25">
            <v>23.179166666666664</v>
          </cell>
          <cell r="C25">
            <v>33.700000000000003</v>
          </cell>
          <cell r="D25">
            <v>15.5</v>
          </cell>
          <cell r="E25">
            <v>76.416666666666671</v>
          </cell>
          <cell r="F25">
            <v>100</v>
          </cell>
          <cell r="G25">
            <v>39</v>
          </cell>
          <cell r="H25">
            <v>12.24</v>
          </cell>
          <cell r="J25">
            <v>26.28</v>
          </cell>
          <cell r="K25">
            <v>0</v>
          </cell>
        </row>
        <row r="26">
          <cell r="B26">
            <v>27.112500000000008</v>
          </cell>
          <cell r="C26">
            <v>35.5</v>
          </cell>
          <cell r="D26">
            <v>19.7</v>
          </cell>
          <cell r="E26">
            <v>51.25</v>
          </cell>
          <cell r="F26">
            <v>78</v>
          </cell>
          <cell r="G26">
            <v>23</v>
          </cell>
          <cell r="H26">
            <v>30.96</v>
          </cell>
          <cell r="J26">
            <v>55.800000000000004</v>
          </cell>
          <cell r="K26">
            <v>4</v>
          </cell>
        </row>
        <row r="27">
          <cell r="B27">
            <v>25.654166666666665</v>
          </cell>
          <cell r="C27">
            <v>36</v>
          </cell>
          <cell r="D27">
            <v>17</v>
          </cell>
          <cell r="E27">
            <v>50.791666666666664</v>
          </cell>
          <cell r="F27">
            <v>87</v>
          </cell>
          <cell r="G27">
            <v>24</v>
          </cell>
          <cell r="H27">
            <v>32.04</v>
          </cell>
          <cell r="J27">
            <v>56.88</v>
          </cell>
          <cell r="K27">
            <v>0</v>
          </cell>
        </row>
        <row r="28">
          <cell r="B28">
            <v>14.533333333333331</v>
          </cell>
          <cell r="C28">
            <v>20.5</v>
          </cell>
          <cell r="D28">
            <v>12.1</v>
          </cell>
          <cell r="E28">
            <v>81.416666666666671</v>
          </cell>
          <cell r="F28">
            <v>98</v>
          </cell>
          <cell r="G28">
            <v>62</v>
          </cell>
          <cell r="H28">
            <v>18</v>
          </cell>
          <cell r="J28">
            <v>38.159999999999997</v>
          </cell>
          <cell r="K28">
            <v>0</v>
          </cell>
        </row>
        <row r="29">
          <cell r="B29">
            <v>13.008333333333333</v>
          </cell>
          <cell r="C29">
            <v>21</v>
          </cell>
          <cell r="D29">
            <v>10</v>
          </cell>
          <cell r="E29">
            <v>75.625</v>
          </cell>
          <cell r="F29">
            <v>99</v>
          </cell>
          <cell r="G29">
            <v>47</v>
          </cell>
          <cell r="H29">
            <v>16.2</v>
          </cell>
          <cell r="J29">
            <v>36.72</v>
          </cell>
          <cell r="K29">
            <v>0</v>
          </cell>
        </row>
        <row r="30">
          <cell r="B30">
            <v>15.150000000000004</v>
          </cell>
          <cell r="C30">
            <v>24.9</v>
          </cell>
          <cell r="D30">
            <v>7.9</v>
          </cell>
          <cell r="E30">
            <v>67.25</v>
          </cell>
          <cell r="F30">
            <v>100</v>
          </cell>
          <cell r="G30">
            <v>27</v>
          </cell>
          <cell r="H30">
            <v>9.3600000000000012</v>
          </cell>
          <cell r="J30">
            <v>34.200000000000003</v>
          </cell>
          <cell r="K30">
            <v>0</v>
          </cell>
        </row>
        <row r="31">
          <cell r="B31">
            <v>18.350000000000005</v>
          </cell>
          <cell r="C31">
            <v>28.5</v>
          </cell>
          <cell r="D31">
            <v>7.7</v>
          </cell>
          <cell r="E31">
            <v>58.75</v>
          </cell>
          <cell r="F31">
            <v>100</v>
          </cell>
          <cell r="G31">
            <v>16</v>
          </cell>
          <cell r="H31">
            <v>12.24</v>
          </cell>
          <cell r="J31">
            <v>21.96</v>
          </cell>
          <cell r="K31">
            <v>0</v>
          </cell>
        </row>
        <row r="32">
          <cell r="B32">
            <v>19.345833333333331</v>
          </cell>
          <cell r="C32">
            <v>26.2</v>
          </cell>
          <cell r="D32">
            <v>13.9</v>
          </cell>
          <cell r="E32">
            <v>61.375</v>
          </cell>
          <cell r="F32">
            <v>91</v>
          </cell>
          <cell r="G32">
            <v>26</v>
          </cell>
          <cell r="H32">
            <v>16.920000000000002</v>
          </cell>
          <cell r="J32">
            <v>32.4</v>
          </cell>
          <cell r="K32">
            <v>0</v>
          </cell>
        </row>
        <row r="33">
          <cell r="B33">
            <v>22.3125</v>
          </cell>
          <cell r="C33">
            <v>32.4</v>
          </cell>
          <cell r="D33">
            <v>14.3</v>
          </cell>
          <cell r="E33">
            <v>70.541666666666671</v>
          </cell>
          <cell r="F33">
            <v>100</v>
          </cell>
          <cell r="G33">
            <v>28</v>
          </cell>
          <cell r="H33">
            <v>14.04</v>
          </cell>
          <cell r="J33">
            <v>31.319999999999997</v>
          </cell>
          <cell r="K33">
            <v>0</v>
          </cell>
        </row>
        <row r="34">
          <cell r="B34">
            <v>24.808333333333337</v>
          </cell>
          <cell r="C34">
            <v>33.200000000000003</v>
          </cell>
          <cell r="D34">
            <v>18.2</v>
          </cell>
          <cell r="E34">
            <v>52.333333333333336</v>
          </cell>
          <cell r="F34">
            <v>78</v>
          </cell>
          <cell r="G34">
            <v>28</v>
          </cell>
          <cell r="H34">
            <v>15.48</v>
          </cell>
          <cell r="J34">
            <v>36.36</v>
          </cell>
          <cell r="K34">
            <v>0</v>
          </cell>
        </row>
        <row r="35">
          <cell r="B35">
            <v>25.379166666666674</v>
          </cell>
          <cell r="C35">
            <v>35.200000000000003</v>
          </cell>
          <cell r="D35">
            <v>17.2</v>
          </cell>
          <cell r="E35">
            <v>46.375</v>
          </cell>
          <cell r="F35">
            <v>70</v>
          </cell>
          <cell r="G35">
            <v>22</v>
          </cell>
          <cell r="H35">
            <v>17.64</v>
          </cell>
          <cell r="J35">
            <v>37.440000000000005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18.795833333333338</v>
          </cell>
          <cell r="C5">
            <v>28.6</v>
          </cell>
          <cell r="D5">
            <v>12.4</v>
          </cell>
          <cell r="E5">
            <v>59.166666666666664</v>
          </cell>
          <cell r="F5">
            <v>81</v>
          </cell>
          <cell r="G5">
            <v>33</v>
          </cell>
          <cell r="H5">
            <v>12.96</v>
          </cell>
          <cell r="J5">
            <v>38.159999999999997</v>
          </cell>
          <cell r="K5">
            <v>0</v>
          </cell>
        </row>
        <row r="6">
          <cell r="B6">
            <v>23.262499999999999</v>
          </cell>
          <cell r="C6">
            <v>31.2</v>
          </cell>
          <cell r="D6">
            <v>16.899999999999999</v>
          </cell>
          <cell r="E6">
            <v>55.916666666666664</v>
          </cell>
          <cell r="F6">
            <v>81</v>
          </cell>
          <cell r="G6">
            <v>31</v>
          </cell>
          <cell r="H6">
            <v>13.32</v>
          </cell>
          <cell r="J6">
            <v>39.24</v>
          </cell>
          <cell r="K6">
            <v>0</v>
          </cell>
        </row>
        <row r="7">
          <cell r="B7">
            <v>24.333333333333332</v>
          </cell>
          <cell r="C7">
            <v>31.6</v>
          </cell>
          <cell r="D7">
            <v>18.399999999999999</v>
          </cell>
          <cell r="E7">
            <v>51.208333333333336</v>
          </cell>
          <cell r="F7">
            <v>69</v>
          </cell>
          <cell r="G7">
            <v>32</v>
          </cell>
          <cell r="H7">
            <v>6.12</v>
          </cell>
          <cell r="J7">
            <v>30.240000000000002</v>
          </cell>
          <cell r="K7">
            <v>0</v>
          </cell>
        </row>
        <row r="8">
          <cell r="B8">
            <v>18.312499999999996</v>
          </cell>
          <cell r="C8">
            <v>25.9</v>
          </cell>
          <cell r="D8">
            <v>16.399999999999999</v>
          </cell>
          <cell r="E8">
            <v>74.166666666666671</v>
          </cell>
          <cell r="F8">
            <v>100</v>
          </cell>
          <cell r="G8">
            <v>48</v>
          </cell>
          <cell r="H8">
            <v>8.2799999999999994</v>
          </cell>
          <cell r="J8">
            <v>45</v>
          </cell>
          <cell r="K8">
            <v>53</v>
          </cell>
        </row>
        <row r="9">
          <cell r="B9">
            <v>18.916666666666668</v>
          </cell>
          <cell r="C9">
            <v>23.7</v>
          </cell>
          <cell r="D9">
            <v>16.8</v>
          </cell>
          <cell r="E9">
            <v>76.727272727272734</v>
          </cell>
          <cell r="F9">
            <v>100</v>
          </cell>
          <cell r="G9">
            <v>63</v>
          </cell>
          <cell r="H9">
            <v>0</v>
          </cell>
          <cell r="J9">
            <v>0</v>
          </cell>
          <cell r="K9">
            <v>0</v>
          </cell>
        </row>
        <row r="10">
          <cell r="B10">
            <v>18.512499999999999</v>
          </cell>
          <cell r="C10">
            <v>24.5</v>
          </cell>
          <cell r="D10">
            <v>13.3</v>
          </cell>
          <cell r="E10">
            <v>72.058823529411768</v>
          </cell>
          <cell r="F10">
            <v>100</v>
          </cell>
          <cell r="G10">
            <v>48</v>
          </cell>
          <cell r="H10">
            <v>0.36000000000000004</v>
          </cell>
          <cell r="J10">
            <v>22.32</v>
          </cell>
          <cell r="K10">
            <v>0</v>
          </cell>
        </row>
        <row r="11">
          <cell r="B11">
            <v>18.870833333333334</v>
          </cell>
          <cell r="C11">
            <v>25.9</v>
          </cell>
          <cell r="D11">
            <v>13.5</v>
          </cell>
          <cell r="E11">
            <v>72.19047619047619</v>
          </cell>
          <cell r="F11">
            <v>100</v>
          </cell>
          <cell r="G11">
            <v>47</v>
          </cell>
          <cell r="H11">
            <v>2.8800000000000003</v>
          </cell>
          <cell r="J11">
            <v>26.64</v>
          </cell>
          <cell r="K11">
            <v>0</v>
          </cell>
        </row>
        <row r="12">
          <cell r="B12">
            <v>15.879166666666668</v>
          </cell>
          <cell r="C12">
            <v>22.1</v>
          </cell>
          <cell r="D12">
            <v>12.1</v>
          </cell>
          <cell r="E12">
            <v>74.666666666666671</v>
          </cell>
          <cell r="F12">
            <v>100</v>
          </cell>
          <cell r="G12">
            <v>54</v>
          </cell>
          <cell r="H12">
            <v>2.52</v>
          </cell>
          <cell r="J12">
            <v>33.119999999999997</v>
          </cell>
          <cell r="K12">
            <v>0</v>
          </cell>
        </row>
        <row r="13">
          <cell r="B13">
            <v>11.777777777777777</v>
          </cell>
          <cell r="C13">
            <v>16.899999999999999</v>
          </cell>
          <cell r="D13">
            <v>6.3</v>
          </cell>
          <cell r="E13">
            <v>64.666666666666671</v>
          </cell>
          <cell r="F13">
            <v>100</v>
          </cell>
          <cell r="G13">
            <v>38</v>
          </cell>
          <cell r="H13">
            <v>1.08</v>
          </cell>
          <cell r="J13">
            <v>23.759999999999998</v>
          </cell>
          <cell r="K13">
            <v>0</v>
          </cell>
        </row>
        <row r="14">
          <cell r="B14">
            <v>15.086666666666668</v>
          </cell>
          <cell r="C14">
            <v>20.7</v>
          </cell>
          <cell r="D14">
            <v>6.9</v>
          </cell>
          <cell r="E14">
            <v>49.2</v>
          </cell>
          <cell r="F14">
            <v>100</v>
          </cell>
          <cell r="G14">
            <v>28</v>
          </cell>
          <cell r="H14">
            <v>0</v>
          </cell>
          <cell r="J14">
            <v>22.32</v>
          </cell>
          <cell r="K14">
            <v>0</v>
          </cell>
        </row>
        <row r="15">
          <cell r="B15">
            <v>16.131578947368421</v>
          </cell>
          <cell r="C15">
            <v>22.9</v>
          </cell>
          <cell r="D15">
            <v>7.2</v>
          </cell>
          <cell r="E15">
            <v>50.842105263157897</v>
          </cell>
          <cell r="F15">
            <v>98</v>
          </cell>
          <cell r="G15">
            <v>25</v>
          </cell>
          <cell r="H15">
            <v>0</v>
          </cell>
          <cell r="J15">
            <v>23.040000000000003</v>
          </cell>
          <cell r="K15">
            <v>0</v>
          </cell>
        </row>
        <row r="16">
          <cell r="B16">
            <v>16.409523809523808</v>
          </cell>
          <cell r="C16">
            <v>23.6</v>
          </cell>
          <cell r="D16">
            <v>5.6</v>
          </cell>
          <cell r="E16">
            <v>53.428571428571431</v>
          </cell>
          <cell r="F16">
            <v>100</v>
          </cell>
          <cell r="G16">
            <v>32</v>
          </cell>
          <cell r="H16">
            <v>0.36000000000000004</v>
          </cell>
          <cell r="J16">
            <v>19.8</v>
          </cell>
          <cell r="K16">
            <v>0</v>
          </cell>
        </row>
        <row r="17">
          <cell r="B17">
            <v>18.086956521739129</v>
          </cell>
          <cell r="C17">
            <v>26.9</v>
          </cell>
          <cell r="D17">
            <v>10.7</v>
          </cell>
          <cell r="E17">
            <v>50.739130434782609</v>
          </cell>
          <cell r="F17">
            <v>77</v>
          </cell>
          <cell r="G17">
            <v>23</v>
          </cell>
          <cell r="H17">
            <v>0.36000000000000004</v>
          </cell>
          <cell r="J17">
            <v>18</v>
          </cell>
          <cell r="K17">
            <v>0</v>
          </cell>
        </row>
        <row r="18">
          <cell r="B18">
            <v>18.926086956521743</v>
          </cell>
          <cell r="C18">
            <v>26.8</v>
          </cell>
          <cell r="D18">
            <v>8.6999999999999993</v>
          </cell>
          <cell r="E18">
            <v>46.695652173913047</v>
          </cell>
          <cell r="F18">
            <v>87</v>
          </cell>
          <cell r="G18">
            <v>24</v>
          </cell>
          <cell r="H18">
            <v>1.08</v>
          </cell>
          <cell r="J18">
            <v>17.28</v>
          </cell>
          <cell r="K18">
            <v>0</v>
          </cell>
        </row>
        <row r="19">
          <cell r="B19">
            <v>17.291666666666668</v>
          </cell>
          <cell r="C19">
            <v>25.5</v>
          </cell>
          <cell r="D19">
            <v>7.2</v>
          </cell>
          <cell r="E19">
            <v>58.666666666666664</v>
          </cell>
          <cell r="F19">
            <v>100</v>
          </cell>
          <cell r="G19">
            <v>32</v>
          </cell>
          <cell r="H19">
            <v>15.120000000000001</v>
          </cell>
          <cell r="J19">
            <v>33.119999999999997</v>
          </cell>
          <cell r="K19">
            <v>0</v>
          </cell>
        </row>
        <row r="20">
          <cell r="B20">
            <v>19.291304347826088</v>
          </cell>
          <cell r="C20">
            <v>27.2</v>
          </cell>
          <cell r="D20">
            <v>11.4</v>
          </cell>
          <cell r="E20">
            <v>60.086956521739133</v>
          </cell>
          <cell r="F20">
            <v>90</v>
          </cell>
          <cell r="G20">
            <v>34</v>
          </cell>
          <cell r="H20">
            <v>2.16</v>
          </cell>
          <cell r="J20">
            <v>27.720000000000002</v>
          </cell>
          <cell r="K20">
            <v>0</v>
          </cell>
        </row>
        <row r="21">
          <cell r="B21">
            <v>21.295833333333334</v>
          </cell>
          <cell r="C21">
            <v>30.1</v>
          </cell>
          <cell r="D21">
            <v>14.9</v>
          </cell>
          <cell r="E21">
            <v>56</v>
          </cell>
          <cell r="F21">
            <v>77</v>
          </cell>
          <cell r="G21">
            <v>26</v>
          </cell>
          <cell r="H21">
            <v>2.52</v>
          </cell>
          <cell r="J21">
            <v>20.88</v>
          </cell>
          <cell r="K21">
            <v>0</v>
          </cell>
        </row>
        <row r="22">
          <cell r="B22">
            <v>23.462500000000006</v>
          </cell>
          <cell r="C22">
            <v>31.7</v>
          </cell>
          <cell r="D22">
            <v>16</v>
          </cell>
          <cell r="E22">
            <v>48.375</v>
          </cell>
          <cell r="F22">
            <v>70</v>
          </cell>
          <cell r="G22">
            <v>27</v>
          </cell>
          <cell r="H22">
            <v>12.96</v>
          </cell>
          <cell r="J22">
            <v>40.32</v>
          </cell>
          <cell r="K22">
            <v>0</v>
          </cell>
        </row>
        <row r="23">
          <cell r="B23">
            <v>22.025000000000002</v>
          </cell>
          <cell r="C23">
            <v>29.6</v>
          </cell>
          <cell r="D23">
            <v>15.7</v>
          </cell>
          <cell r="E23">
            <v>54.458333333333336</v>
          </cell>
          <cell r="F23">
            <v>98</v>
          </cell>
          <cell r="G23">
            <v>35</v>
          </cell>
          <cell r="H23">
            <v>24.48</v>
          </cell>
          <cell r="J23">
            <v>54.36</v>
          </cell>
          <cell r="K23">
            <v>0.2</v>
          </cell>
        </row>
        <row r="24">
          <cell r="B24">
            <v>18.100000000000001</v>
          </cell>
          <cell r="C24">
            <v>26.1</v>
          </cell>
          <cell r="D24">
            <v>13.9</v>
          </cell>
          <cell r="E24">
            <v>56.416666666666664</v>
          </cell>
          <cell r="F24">
            <v>90</v>
          </cell>
          <cell r="G24">
            <v>36</v>
          </cell>
          <cell r="H24">
            <v>5.04</v>
          </cell>
          <cell r="J24">
            <v>37.080000000000005</v>
          </cell>
          <cell r="K24">
            <v>10.4</v>
          </cell>
        </row>
        <row r="25">
          <cell r="B25">
            <v>21.745833333333334</v>
          </cell>
          <cell r="C25">
            <v>31.3</v>
          </cell>
          <cell r="D25">
            <v>15.4</v>
          </cell>
          <cell r="E25">
            <v>67.666666666666671</v>
          </cell>
          <cell r="F25">
            <v>84</v>
          </cell>
          <cell r="G25">
            <v>46</v>
          </cell>
          <cell r="H25">
            <v>3.24</v>
          </cell>
          <cell r="J25">
            <v>32.04</v>
          </cell>
          <cell r="K25">
            <v>0</v>
          </cell>
        </row>
        <row r="26">
          <cell r="B26">
            <v>27.05416666666666</v>
          </cell>
          <cell r="C26">
            <v>35.799999999999997</v>
          </cell>
          <cell r="D26">
            <v>19.5</v>
          </cell>
          <cell r="E26">
            <v>52.458333333333336</v>
          </cell>
          <cell r="F26">
            <v>81</v>
          </cell>
          <cell r="G26">
            <v>21</v>
          </cell>
          <cell r="H26">
            <v>24.840000000000003</v>
          </cell>
          <cell r="J26">
            <v>55.440000000000005</v>
          </cell>
          <cell r="K26">
            <v>0</v>
          </cell>
        </row>
        <row r="27">
          <cell r="B27">
            <v>25.025000000000006</v>
          </cell>
          <cell r="C27">
            <v>34.4</v>
          </cell>
          <cell r="D27">
            <v>16.100000000000001</v>
          </cell>
          <cell r="E27">
            <v>51.291666666666664</v>
          </cell>
          <cell r="F27">
            <v>91</v>
          </cell>
          <cell r="G27">
            <v>25</v>
          </cell>
          <cell r="H27">
            <v>22.32</v>
          </cell>
          <cell r="J27">
            <v>54.36</v>
          </cell>
          <cell r="K27">
            <v>0</v>
          </cell>
        </row>
        <row r="28">
          <cell r="B28">
            <v>12.445833333333335</v>
          </cell>
          <cell r="C28">
            <v>16.100000000000001</v>
          </cell>
          <cell r="D28">
            <v>10.199999999999999</v>
          </cell>
          <cell r="E28">
            <v>95.833333333333329</v>
          </cell>
          <cell r="F28">
            <v>100</v>
          </cell>
          <cell r="G28">
            <v>90</v>
          </cell>
          <cell r="H28">
            <v>3.6</v>
          </cell>
          <cell r="J28">
            <v>37.080000000000005</v>
          </cell>
          <cell r="K28">
            <v>4.8000000000000007</v>
          </cell>
        </row>
        <row r="29">
          <cell r="B29">
            <v>10.704166666666666</v>
          </cell>
          <cell r="C29">
            <v>13.7</v>
          </cell>
          <cell r="D29">
            <v>8.6999999999999993</v>
          </cell>
          <cell r="E29">
            <v>87.2</v>
          </cell>
          <cell r="F29">
            <v>98</v>
          </cell>
          <cell r="G29">
            <v>76</v>
          </cell>
          <cell r="H29">
            <v>0.72000000000000008</v>
          </cell>
          <cell r="J29">
            <v>31.319999999999997</v>
          </cell>
          <cell r="K29">
            <v>0.8</v>
          </cell>
        </row>
        <row r="30">
          <cell r="B30">
            <v>13.475000000000001</v>
          </cell>
          <cell r="C30">
            <v>21.2</v>
          </cell>
          <cell r="D30">
            <v>9.1</v>
          </cell>
          <cell r="E30">
            <v>74</v>
          </cell>
          <cell r="F30">
            <v>100</v>
          </cell>
          <cell r="G30">
            <v>53</v>
          </cell>
          <cell r="H30">
            <v>1.08</v>
          </cell>
          <cell r="J30">
            <v>21.6</v>
          </cell>
          <cell r="K30">
            <v>1.2</v>
          </cell>
        </row>
        <row r="31">
          <cell r="B31">
            <v>14.9625</v>
          </cell>
          <cell r="C31">
            <v>24.1</v>
          </cell>
          <cell r="D31">
            <v>6.6</v>
          </cell>
          <cell r="E31">
            <v>68.909090909090907</v>
          </cell>
          <cell r="F31">
            <v>100</v>
          </cell>
          <cell r="G31">
            <v>46</v>
          </cell>
          <cell r="H31">
            <v>0</v>
          </cell>
          <cell r="J31">
            <v>13.32</v>
          </cell>
          <cell r="K31">
            <v>0</v>
          </cell>
        </row>
        <row r="32">
          <cell r="B32">
            <v>17.904166666666665</v>
          </cell>
          <cell r="C32">
            <v>26.6</v>
          </cell>
          <cell r="D32">
            <v>10.7</v>
          </cell>
          <cell r="E32">
            <v>69.111111111111114</v>
          </cell>
          <cell r="F32">
            <v>100</v>
          </cell>
          <cell r="G32">
            <v>43</v>
          </cell>
          <cell r="H32">
            <v>1.08</v>
          </cell>
          <cell r="J32">
            <v>20.52</v>
          </cell>
          <cell r="K32">
            <v>0</v>
          </cell>
        </row>
        <row r="33">
          <cell r="B33">
            <v>21.204166666666666</v>
          </cell>
          <cell r="C33">
            <v>29.7</v>
          </cell>
          <cell r="D33">
            <v>14.1</v>
          </cell>
          <cell r="E33">
            <v>64.277777777777771</v>
          </cell>
          <cell r="F33">
            <v>100</v>
          </cell>
          <cell r="G33">
            <v>35</v>
          </cell>
          <cell r="H33">
            <v>4.6800000000000006</v>
          </cell>
          <cell r="J33">
            <v>32.04</v>
          </cell>
          <cell r="K33">
            <v>0</v>
          </cell>
        </row>
        <row r="34">
          <cell r="B34">
            <v>22.975000000000009</v>
          </cell>
          <cell r="C34">
            <v>30.1</v>
          </cell>
          <cell r="D34">
            <v>16.899999999999999</v>
          </cell>
          <cell r="E34">
            <v>62</v>
          </cell>
          <cell r="F34">
            <v>88</v>
          </cell>
          <cell r="G34">
            <v>37</v>
          </cell>
          <cell r="H34">
            <v>18.36</v>
          </cell>
          <cell r="J34">
            <v>39.24</v>
          </cell>
          <cell r="K34">
            <v>0</v>
          </cell>
        </row>
        <row r="35">
          <cell r="B35">
            <v>23.133333333333336</v>
          </cell>
          <cell r="C35">
            <v>31.5</v>
          </cell>
          <cell r="D35">
            <v>16.2</v>
          </cell>
          <cell r="E35">
            <v>54.708333333333336</v>
          </cell>
          <cell r="F35">
            <v>81</v>
          </cell>
          <cell r="G35">
            <v>21</v>
          </cell>
          <cell r="H35">
            <v>20.52</v>
          </cell>
          <cell r="J35">
            <v>42.84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21.212500000000002</v>
          </cell>
          <cell r="C5">
            <v>31.5</v>
          </cell>
          <cell r="D5">
            <v>13.7</v>
          </cell>
          <cell r="E5">
            <v>43.791666666666664</v>
          </cell>
          <cell r="F5">
            <v>64</v>
          </cell>
          <cell r="G5">
            <v>24</v>
          </cell>
          <cell r="H5">
            <v>18</v>
          </cell>
          <cell r="J5">
            <v>36.72</v>
          </cell>
          <cell r="K5">
            <v>0</v>
          </cell>
        </row>
        <row r="6">
          <cell r="B6">
            <v>24.808333333333326</v>
          </cell>
          <cell r="C6">
            <v>33.1</v>
          </cell>
          <cell r="D6">
            <v>18.600000000000001</v>
          </cell>
          <cell r="E6">
            <v>48.208333333333336</v>
          </cell>
          <cell r="F6">
            <v>67</v>
          </cell>
          <cell r="G6">
            <v>26</v>
          </cell>
          <cell r="H6">
            <v>18.36</v>
          </cell>
          <cell r="J6">
            <v>38.519999999999996</v>
          </cell>
          <cell r="K6">
            <v>0</v>
          </cell>
        </row>
        <row r="7">
          <cell r="B7">
            <v>25.549999999999997</v>
          </cell>
          <cell r="C7">
            <v>33.799999999999997</v>
          </cell>
          <cell r="D7">
            <v>18.7</v>
          </cell>
          <cell r="E7">
            <v>44.708333333333336</v>
          </cell>
          <cell r="F7">
            <v>62</v>
          </cell>
          <cell r="G7">
            <v>27</v>
          </cell>
          <cell r="H7">
            <v>15.48</v>
          </cell>
          <cell r="J7">
            <v>34.92</v>
          </cell>
          <cell r="K7">
            <v>0</v>
          </cell>
        </row>
        <row r="8">
          <cell r="B8">
            <v>18.879166666666666</v>
          </cell>
          <cell r="C8">
            <v>28.3</v>
          </cell>
          <cell r="D8">
            <v>16.3</v>
          </cell>
          <cell r="E8">
            <v>80.625</v>
          </cell>
          <cell r="F8">
            <v>95</v>
          </cell>
          <cell r="G8">
            <v>44</v>
          </cell>
          <cell r="H8">
            <v>20.88</v>
          </cell>
          <cell r="J8">
            <v>42.12</v>
          </cell>
          <cell r="K8">
            <v>22.4</v>
          </cell>
        </row>
        <row r="9">
          <cell r="B9">
            <v>19.008333333333333</v>
          </cell>
          <cell r="C9">
            <v>23.8</v>
          </cell>
          <cell r="D9">
            <v>16.5</v>
          </cell>
          <cell r="E9">
            <v>81.5</v>
          </cell>
          <cell r="F9">
            <v>96</v>
          </cell>
          <cell r="G9">
            <v>56</v>
          </cell>
          <cell r="H9">
            <v>9</v>
          </cell>
          <cell r="J9">
            <v>20.88</v>
          </cell>
          <cell r="K9">
            <v>0.6</v>
          </cell>
        </row>
        <row r="10">
          <cell r="B10">
            <v>19.654166666666665</v>
          </cell>
          <cell r="C10">
            <v>25.8</v>
          </cell>
          <cell r="D10">
            <v>14.6</v>
          </cell>
          <cell r="E10">
            <v>68.958333333333329</v>
          </cell>
          <cell r="F10">
            <v>89</v>
          </cell>
          <cell r="G10">
            <v>38</v>
          </cell>
          <cell r="H10">
            <v>14.04</v>
          </cell>
          <cell r="J10">
            <v>32.4</v>
          </cell>
          <cell r="K10">
            <v>0</v>
          </cell>
        </row>
        <row r="11">
          <cell r="B11">
            <v>20.504166666666666</v>
          </cell>
          <cell r="C11">
            <v>28.4</v>
          </cell>
          <cell r="D11">
            <v>14.8</v>
          </cell>
          <cell r="E11">
            <v>63.125</v>
          </cell>
          <cell r="F11">
            <v>86</v>
          </cell>
          <cell r="G11">
            <v>35</v>
          </cell>
          <cell r="H11">
            <v>11.879999999999999</v>
          </cell>
          <cell r="J11">
            <v>21.6</v>
          </cell>
          <cell r="K11">
            <v>0</v>
          </cell>
        </row>
        <row r="12">
          <cell r="B12">
            <v>18.112500000000004</v>
          </cell>
          <cell r="C12">
            <v>24.1</v>
          </cell>
          <cell r="D12">
            <v>16.100000000000001</v>
          </cell>
          <cell r="E12">
            <v>73.291666666666671</v>
          </cell>
          <cell r="F12">
            <v>89</v>
          </cell>
          <cell r="G12">
            <v>48</v>
          </cell>
          <cell r="H12">
            <v>21.6</v>
          </cell>
          <cell r="J12">
            <v>40.32</v>
          </cell>
          <cell r="K12">
            <v>0.60000000000000009</v>
          </cell>
        </row>
        <row r="13">
          <cell r="B13">
            <v>11.908333333333333</v>
          </cell>
          <cell r="C13">
            <v>17</v>
          </cell>
          <cell r="D13">
            <v>6.6</v>
          </cell>
          <cell r="E13">
            <v>63.583333333333336</v>
          </cell>
          <cell r="F13">
            <v>86</v>
          </cell>
          <cell r="G13">
            <v>37</v>
          </cell>
          <cell r="H13">
            <v>17.64</v>
          </cell>
          <cell r="J13">
            <v>35.64</v>
          </cell>
          <cell r="K13">
            <v>0</v>
          </cell>
        </row>
        <row r="14">
          <cell r="B14">
            <v>13.037500000000001</v>
          </cell>
          <cell r="C14">
            <v>21.8</v>
          </cell>
          <cell r="D14">
            <v>6.4</v>
          </cell>
          <cell r="E14">
            <v>54.25</v>
          </cell>
          <cell r="F14">
            <v>85</v>
          </cell>
          <cell r="G14">
            <v>22</v>
          </cell>
          <cell r="H14">
            <v>13.32</v>
          </cell>
          <cell r="J14">
            <v>23.759999999999998</v>
          </cell>
          <cell r="K14">
            <v>0</v>
          </cell>
        </row>
        <row r="15">
          <cell r="B15">
            <v>17.012499999999999</v>
          </cell>
          <cell r="C15">
            <v>23.6</v>
          </cell>
          <cell r="D15">
            <v>11.4</v>
          </cell>
          <cell r="E15">
            <v>42.5</v>
          </cell>
          <cell r="F15">
            <v>63</v>
          </cell>
          <cell r="G15">
            <v>25</v>
          </cell>
          <cell r="H15">
            <v>12.6</v>
          </cell>
          <cell r="J15">
            <v>22.32</v>
          </cell>
          <cell r="K15">
            <v>0</v>
          </cell>
        </row>
        <row r="16">
          <cell r="B16">
            <v>18.204166666666662</v>
          </cell>
          <cell r="C16">
            <v>25.1</v>
          </cell>
          <cell r="D16">
            <v>11.6</v>
          </cell>
          <cell r="E16">
            <v>44.916666666666664</v>
          </cell>
          <cell r="F16">
            <v>72</v>
          </cell>
          <cell r="G16">
            <v>25</v>
          </cell>
          <cell r="H16">
            <v>11.16</v>
          </cell>
          <cell r="J16">
            <v>25.2</v>
          </cell>
          <cell r="K16">
            <v>0</v>
          </cell>
        </row>
        <row r="17">
          <cell r="B17">
            <v>19.008333333333333</v>
          </cell>
          <cell r="C17">
            <v>27.9</v>
          </cell>
          <cell r="D17">
            <v>11.5</v>
          </cell>
          <cell r="E17">
            <v>43.75</v>
          </cell>
          <cell r="F17">
            <v>80</v>
          </cell>
          <cell r="G17">
            <v>17</v>
          </cell>
          <cell r="H17">
            <v>9.7200000000000006</v>
          </cell>
          <cell r="J17">
            <v>20.16</v>
          </cell>
          <cell r="K17">
            <v>0</v>
          </cell>
        </row>
        <row r="18">
          <cell r="B18">
            <v>21.05416666666666</v>
          </cell>
          <cell r="C18">
            <v>29.2</v>
          </cell>
          <cell r="D18">
            <v>14</v>
          </cell>
          <cell r="E18">
            <v>36</v>
          </cell>
          <cell r="F18">
            <v>56</v>
          </cell>
          <cell r="G18">
            <v>16</v>
          </cell>
          <cell r="H18">
            <v>12.96</v>
          </cell>
          <cell r="J18">
            <v>20.52</v>
          </cell>
          <cell r="K18">
            <v>0</v>
          </cell>
        </row>
        <row r="19">
          <cell r="B19">
            <v>19.854166666666668</v>
          </cell>
          <cell r="C19">
            <v>27.2</v>
          </cell>
          <cell r="D19">
            <v>13.2</v>
          </cell>
          <cell r="E19">
            <v>44.458333333333336</v>
          </cell>
          <cell r="F19">
            <v>69</v>
          </cell>
          <cell r="G19">
            <v>27</v>
          </cell>
          <cell r="H19">
            <v>13.32</v>
          </cell>
          <cell r="J19">
            <v>28.8</v>
          </cell>
          <cell r="K19">
            <v>0</v>
          </cell>
        </row>
        <row r="20">
          <cell r="B20">
            <v>20.545833333333334</v>
          </cell>
          <cell r="C20">
            <v>29.7</v>
          </cell>
          <cell r="D20">
            <v>13.3</v>
          </cell>
          <cell r="E20">
            <v>52.541666666666664</v>
          </cell>
          <cell r="F20">
            <v>82</v>
          </cell>
          <cell r="G20">
            <v>26</v>
          </cell>
          <cell r="H20">
            <v>12.96</v>
          </cell>
          <cell r="J20">
            <v>29.16</v>
          </cell>
          <cell r="K20">
            <v>0</v>
          </cell>
        </row>
        <row r="21">
          <cell r="B21">
            <v>23.579166666666666</v>
          </cell>
          <cell r="C21">
            <v>32.299999999999997</v>
          </cell>
          <cell r="D21">
            <v>16.8</v>
          </cell>
          <cell r="E21">
            <v>49.25</v>
          </cell>
          <cell r="F21">
            <v>77</v>
          </cell>
          <cell r="G21">
            <v>28</v>
          </cell>
          <cell r="H21">
            <v>10.08</v>
          </cell>
          <cell r="J21">
            <v>26.64</v>
          </cell>
          <cell r="K21">
            <v>0</v>
          </cell>
        </row>
        <row r="22">
          <cell r="B22">
            <v>25.558333333333326</v>
          </cell>
          <cell r="C22">
            <v>32.700000000000003</v>
          </cell>
          <cell r="D22">
            <v>18.7</v>
          </cell>
          <cell r="E22">
            <v>42.916666666666664</v>
          </cell>
          <cell r="F22">
            <v>65</v>
          </cell>
          <cell r="G22">
            <v>24</v>
          </cell>
          <cell r="H22">
            <v>18.720000000000002</v>
          </cell>
          <cell r="J22">
            <v>37.800000000000004</v>
          </cell>
          <cell r="K22">
            <v>0</v>
          </cell>
        </row>
        <row r="23">
          <cell r="B23">
            <v>25.887500000000006</v>
          </cell>
          <cell r="C23">
            <v>34.4</v>
          </cell>
          <cell r="D23">
            <v>18.399999999999999</v>
          </cell>
          <cell r="E23">
            <v>34.541666666666664</v>
          </cell>
          <cell r="F23">
            <v>51</v>
          </cell>
          <cell r="G23">
            <v>19</v>
          </cell>
          <cell r="H23">
            <v>25.2</v>
          </cell>
          <cell r="J23">
            <v>54.72</v>
          </cell>
          <cell r="K23">
            <v>0</v>
          </cell>
        </row>
        <row r="24">
          <cell r="B24">
            <v>19.470833333333335</v>
          </cell>
          <cell r="C24">
            <v>29.3</v>
          </cell>
          <cell r="D24">
            <v>14.7</v>
          </cell>
          <cell r="E24">
            <v>74.041666666666671</v>
          </cell>
          <cell r="F24">
            <v>91</v>
          </cell>
          <cell r="G24">
            <v>28</v>
          </cell>
          <cell r="H24">
            <v>20.88</v>
          </cell>
          <cell r="J24">
            <v>65.88000000000001</v>
          </cell>
          <cell r="K24">
            <v>4.2</v>
          </cell>
        </row>
        <row r="25">
          <cell r="B25">
            <v>23.233333333333334</v>
          </cell>
          <cell r="C25">
            <v>32.5</v>
          </cell>
          <cell r="D25">
            <v>17.600000000000001</v>
          </cell>
          <cell r="E25">
            <v>71.291666666666671</v>
          </cell>
          <cell r="F25">
            <v>92</v>
          </cell>
          <cell r="G25">
            <v>35</v>
          </cell>
          <cell r="H25">
            <v>13.68</v>
          </cell>
          <cell r="J25">
            <v>30.96</v>
          </cell>
          <cell r="K25">
            <v>1.2</v>
          </cell>
        </row>
        <row r="26">
          <cell r="B26">
            <v>27.900000000000006</v>
          </cell>
          <cell r="C26">
            <v>35.799999999999997</v>
          </cell>
          <cell r="D26">
            <v>20.8</v>
          </cell>
          <cell r="E26">
            <v>45.416666666666664</v>
          </cell>
          <cell r="F26">
            <v>70</v>
          </cell>
          <cell r="G26">
            <v>19</v>
          </cell>
          <cell r="H26">
            <v>25.2</v>
          </cell>
          <cell r="J26">
            <v>48.96</v>
          </cell>
          <cell r="K26">
            <v>0</v>
          </cell>
        </row>
        <row r="27">
          <cell r="B27">
            <v>27.358333333333338</v>
          </cell>
          <cell r="C27">
            <v>35.799999999999997</v>
          </cell>
          <cell r="D27">
            <v>19.100000000000001</v>
          </cell>
          <cell r="E27">
            <v>39.666666666666664</v>
          </cell>
          <cell r="F27">
            <v>62</v>
          </cell>
          <cell r="G27">
            <v>17</v>
          </cell>
          <cell r="H27">
            <v>24.48</v>
          </cell>
          <cell r="J27">
            <v>56.16</v>
          </cell>
          <cell r="K27">
            <v>0</v>
          </cell>
        </row>
        <row r="28">
          <cell r="B28">
            <v>15.279166666666663</v>
          </cell>
          <cell r="C28">
            <v>25.7</v>
          </cell>
          <cell r="D28">
            <v>12.6</v>
          </cell>
          <cell r="E28">
            <v>80.541666666666671</v>
          </cell>
          <cell r="F28">
            <v>87</v>
          </cell>
          <cell r="G28">
            <v>58</v>
          </cell>
          <cell r="H28">
            <v>21.240000000000002</v>
          </cell>
          <cell r="J28">
            <v>44.64</v>
          </cell>
          <cell r="K28">
            <v>0</v>
          </cell>
        </row>
        <row r="29">
          <cell r="B29">
            <v>14.091666666666669</v>
          </cell>
          <cell r="C29">
            <v>21.7</v>
          </cell>
          <cell r="D29">
            <v>10.3</v>
          </cell>
          <cell r="E29">
            <v>73.541666666666671</v>
          </cell>
          <cell r="F29">
            <v>88</v>
          </cell>
          <cell r="G29">
            <v>49</v>
          </cell>
          <cell r="H29">
            <v>16.559999999999999</v>
          </cell>
          <cell r="J29">
            <v>38.519999999999996</v>
          </cell>
          <cell r="K29">
            <v>0</v>
          </cell>
        </row>
        <row r="30">
          <cell r="B30">
            <v>15.433333333333335</v>
          </cell>
          <cell r="C30">
            <v>24</v>
          </cell>
          <cell r="D30">
            <v>9.8000000000000007</v>
          </cell>
          <cell r="E30">
            <v>66</v>
          </cell>
          <cell r="F30">
            <v>89</v>
          </cell>
          <cell r="G30">
            <v>29</v>
          </cell>
          <cell r="H30">
            <v>15.48</v>
          </cell>
          <cell r="J30">
            <v>29.880000000000003</v>
          </cell>
          <cell r="K30">
            <v>0</v>
          </cell>
        </row>
        <row r="31">
          <cell r="B31">
            <v>18.741666666666667</v>
          </cell>
          <cell r="C31">
            <v>28.1</v>
          </cell>
          <cell r="D31">
            <v>11.9</v>
          </cell>
          <cell r="E31">
            <v>62.083333333333336</v>
          </cell>
          <cell r="F31">
            <v>91</v>
          </cell>
          <cell r="G31">
            <v>21</v>
          </cell>
          <cell r="H31">
            <v>15.840000000000002</v>
          </cell>
          <cell r="J31">
            <v>25.2</v>
          </cell>
          <cell r="K31">
            <v>0</v>
          </cell>
        </row>
        <row r="32">
          <cell r="B32">
            <v>20.162499999999998</v>
          </cell>
          <cell r="C32">
            <v>25.8</v>
          </cell>
          <cell r="D32">
            <v>15.5</v>
          </cell>
          <cell r="E32">
            <v>59.041666666666664</v>
          </cell>
          <cell r="F32">
            <v>75</v>
          </cell>
          <cell r="G32">
            <v>42</v>
          </cell>
          <cell r="H32">
            <v>13.68</v>
          </cell>
          <cell r="J32">
            <v>24.12</v>
          </cell>
          <cell r="K32">
            <v>0</v>
          </cell>
        </row>
        <row r="33">
          <cell r="B33">
            <v>23.266666666666666</v>
          </cell>
          <cell r="C33">
            <v>31.8</v>
          </cell>
          <cell r="D33">
            <v>16.8</v>
          </cell>
          <cell r="E33">
            <v>58.875</v>
          </cell>
          <cell r="F33">
            <v>86</v>
          </cell>
          <cell r="G33">
            <v>28</v>
          </cell>
          <cell r="H33">
            <v>15.48</v>
          </cell>
          <cell r="J33">
            <v>29.880000000000003</v>
          </cell>
          <cell r="K33">
            <v>0</v>
          </cell>
        </row>
        <row r="34">
          <cell r="B34">
            <v>24.741666666666671</v>
          </cell>
          <cell r="C34">
            <v>32.1</v>
          </cell>
          <cell r="D34">
            <v>18.100000000000001</v>
          </cell>
          <cell r="E34">
            <v>50.625</v>
          </cell>
          <cell r="F34">
            <v>77</v>
          </cell>
          <cell r="G34">
            <v>27</v>
          </cell>
          <cell r="H34">
            <v>17.28</v>
          </cell>
          <cell r="J34">
            <v>41.04</v>
          </cell>
          <cell r="K34">
            <v>0</v>
          </cell>
        </row>
        <row r="35">
          <cell r="B35">
            <v>25.604166666666668</v>
          </cell>
          <cell r="C35">
            <v>34.200000000000003</v>
          </cell>
          <cell r="D35">
            <v>18.100000000000001</v>
          </cell>
          <cell r="E35">
            <v>43.625</v>
          </cell>
          <cell r="F35">
            <v>73</v>
          </cell>
          <cell r="G35">
            <v>19</v>
          </cell>
          <cell r="H35">
            <v>19.079999999999998</v>
          </cell>
          <cell r="J35">
            <v>37.800000000000004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>
            <v>38.458333333333336</v>
          </cell>
          <cell r="F5">
            <v>69</v>
          </cell>
          <cell r="G5">
            <v>21</v>
          </cell>
          <cell r="H5">
            <v>17.64</v>
          </cell>
          <cell r="J5">
            <v>43.2</v>
          </cell>
          <cell r="K5">
            <v>0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>
            <v>48.25</v>
          </cell>
          <cell r="F6">
            <v>81</v>
          </cell>
          <cell r="G6">
            <v>27</v>
          </cell>
          <cell r="H6">
            <v>16.2</v>
          </cell>
          <cell r="J6">
            <v>36</v>
          </cell>
          <cell r="K6">
            <v>0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>
            <v>57.625</v>
          </cell>
          <cell r="F7">
            <v>83</v>
          </cell>
          <cell r="G7">
            <v>44</v>
          </cell>
          <cell r="H7">
            <v>11.16</v>
          </cell>
          <cell r="J7">
            <v>21.6</v>
          </cell>
          <cell r="K7">
            <v>0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>
            <v>80.900000000000006</v>
          </cell>
          <cell r="F8">
            <v>94</v>
          </cell>
          <cell r="G8">
            <v>66</v>
          </cell>
          <cell r="H8">
            <v>14.4</v>
          </cell>
          <cell r="J8">
            <v>36.36</v>
          </cell>
          <cell r="K8">
            <v>30.999999999999996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>
            <v>65.84615384615384</v>
          </cell>
          <cell r="F9">
            <v>98</v>
          </cell>
          <cell r="G9">
            <v>42</v>
          </cell>
          <cell r="H9">
            <v>6.12</v>
          </cell>
          <cell r="J9">
            <v>14.4</v>
          </cell>
          <cell r="K9">
            <v>0.2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>
            <v>57.428571428571431</v>
          </cell>
          <cell r="F10">
            <v>92</v>
          </cell>
          <cell r="G10">
            <v>35</v>
          </cell>
          <cell r="H10">
            <v>8.2799999999999994</v>
          </cell>
          <cell r="J10">
            <v>22.32</v>
          </cell>
          <cell r="K10">
            <v>0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>
            <v>65.86363636363636</v>
          </cell>
          <cell r="F11">
            <v>90</v>
          </cell>
          <cell r="G11">
            <v>40</v>
          </cell>
          <cell r="H11">
            <v>7.5600000000000005</v>
          </cell>
          <cell r="J11">
            <v>19.8</v>
          </cell>
          <cell r="K11">
            <v>0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>
            <v>67.541666666666671</v>
          </cell>
          <cell r="F12">
            <v>85</v>
          </cell>
          <cell r="G12">
            <v>39</v>
          </cell>
          <cell r="H12">
            <v>11.520000000000001</v>
          </cell>
          <cell r="J12">
            <v>36</v>
          </cell>
          <cell r="K12">
            <v>0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>
            <v>56.043478260869563</v>
          </cell>
          <cell r="F13">
            <v>80</v>
          </cell>
          <cell r="G13">
            <v>31</v>
          </cell>
          <cell r="H13">
            <v>12.6</v>
          </cell>
          <cell r="J13">
            <v>21.6</v>
          </cell>
          <cell r="K13">
            <v>0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>
            <v>55.68181818181818</v>
          </cell>
          <cell r="F14">
            <v>96</v>
          </cell>
          <cell r="G14">
            <v>23</v>
          </cell>
          <cell r="H14">
            <v>7.5600000000000005</v>
          </cell>
          <cell r="J14">
            <v>19.8</v>
          </cell>
          <cell r="K14">
            <v>0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>
            <v>55.166666666666664</v>
          </cell>
          <cell r="F15">
            <v>89</v>
          </cell>
          <cell r="G15">
            <v>17</v>
          </cell>
          <cell r="H15">
            <v>5.4</v>
          </cell>
          <cell r="J15">
            <v>19.079999999999998</v>
          </cell>
          <cell r="K15">
            <v>0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>
            <v>50.875</v>
          </cell>
          <cell r="F16">
            <v>82</v>
          </cell>
          <cell r="G16">
            <v>20</v>
          </cell>
          <cell r="H16">
            <v>12.24</v>
          </cell>
          <cell r="J16">
            <v>28.44</v>
          </cell>
          <cell r="K16">
            <v>0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>
            <v>50.61904761904762</v>
          </cell>
          <cell r="F17">
            <v>90</v>
          </cell>
          <cell r="G17">
            <v>15</v>
          </cell>
          <cell r="H17">
            <v>7.2</v>
          </cell>
          <cell r="J17">
            <v>15.840000000000002</v>
          </cell>
          <cell r="K17">
            <v>0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>
            <v>50.916666666666664</v>
          </cell>
          <cell r="F18">
            <v>89</v>
          </cell>
          <cell r="G18">
            <v>19</v>
          </cell>
          <cell r="H18">
            <v>6.12</v>
          </cell>
          <cell r="J18">
            <v>16.559999999999999</v>
          </cell>
          <cell r="K18">
            <v>0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>
            <v>52.956521739130437</v>
          </cell>
          <cell r="F19">
            <v>96</v>
          </cell>
          <cell r="G19">
            <v>18</v>
          </cell>
          <cell r="H19">
            <v>9</v>
          </cell>
          <cell r="J19">
            <v>17.64</v>
          </cell>
          <cell r="K19">
            <v>0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>
            <v>51.173913043478258</v>
          </cell>
          <cell r="F20">
            <v>100</v>
          </cell>
          <cell r="G20">
            <v>15</v>
          </cell>
          <cell r="H20">
            <v>9</v>
          </cell>
          <cell r="J20">
            <v>18.36</v>
          </cell>
          <cell r="K20">
            <v>0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>
            <v>45.041666666666664</v>
          </cell>
          <cell r="F21">
            <v>82</v>
          </cell>
          <cell r="G21">
            <v>17</v>
          </cell>
          <cell r="H21">
            <v>6.12</v>
          </cell>
          <cell r="J21">
            <v>13.32</v>
          </cell>
          <cell r="K21">
            <v>0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>
            <v>44.125</v>
          </cell>
          <cell r="F22">
            <v>84</v>
          </cell>
          <cell r="G22">
            <v>18</v>
          </cell>
          <cell r="H22">
            <v>16.2</v>
          </cell>
          <cell r="J22">
            <v>37.080000000000005</v>
          </cell>
          <cell r="K22">
            <v>0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>
            <v>34.125</v>
          </cell>
          <cell r="F23">
            <v>62</v>
          </cell>
          <cell r="G23">
            <v>22</v>
          </cell>
          <cell r="H23">
            <v>23.759999999999998</v>
          </cell>
          <cell r="J23">
            <v>64.08</v>
          </cell>
          <cell r="K23">
            <v>0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>
            <v>63.5</v>
          </cell>
          <cell r="F24">
            <v>85</v>
          </cell>
          <cell r="G24">
            <v>43</v>
          </cell>
          <cell r="H24">
            <v>7.9200000000000008</v>
          </cell>
          <cell r="J24">
            <v>37.800000000000004</v>
          </cell>
          <cell r="K24">
            <v>0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>
            <v>58.954545454545453</v>
          </cell>
          <cell r="F25">
            <v>89</v>
          </cell>
          <cell r="G25">
            <v>26</v>
          </cell>
          <cell r="H25">
            <v>15.840000000000002</v>
          </cell>
          <cell r="J25">
            <v>36.72</v>
          </cell>
          <cell r="K25">
            <v>0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>
            <v>40.708333333333336</v>
          </cell>
          <cell r="F26">
            <v>71</v>
          </cell>
          <cell r="G26">
            <v>19</v>
          </cell>
          <cell r="H26">
            <v>17.64</v>
          </cell>
          <cell r="J26">
            <v>48.24</v>
          </cell>
          <cell r="K26">
            <v>0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>
            <v>46.541666666666664</v>
          </cell>
          <cell r="F27">
            <v>87</v>
          </cell>
          <cell r="G27">
            <v>27</v>
          </cell>
          <cell r="H27">
            <v>22.68</v>
          </cell>
          <cell r="J27">
            <v>52.92</v>
          </cell>
          <cell r="K27">
            <v>0.2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>
            <v>73.473684210526315</v>
          </cell>
          <cell r="F28">
            <v>92</v>
          </cell>
          <cell r="G28">
            <v>46</v>
          </cell>
          <cell r="H28">
            <v>11.879999999999999</v>
          </cell>
          <cell r="J28">
            <v>32.76</v>
          </cell>
          <cell r="K28">
            <v>10.6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>
            <v>76.952380952380949</v>
          </cell>
          <cell r="F29">
            <v>89</v>
          </cell>
          <cell r="G29">
            <v>64</v>
          </cell>
          <cell r="H29">
            <v>14.04</v>
          </cell>
          <cell r="J29">
            <v>33.480000000000004</v>
          </cell>
          <cell r="K29">
            <v>1.8000000000000003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>
            <v>58.388888888888886</v>
          </cell>
          <cell r="F30">
            <v>90</v>
          </cell>
          <cell r="G30">
            <v>21</v>
          </cell>
          <cell r="H30">
            <v>7.2</v>
          </cell>
          <cell r="J30">
            <v>24.840000000000003</v>
          </cell>
          <cell r="K30">
            <v>0.2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>
            <v>50</v>
          </cell>
          <cell r="F31">
            <v>100</v>
          </cell>
          <cell r="G31">
            <v>15</v>
          </cell>
          <cell r="H31">
            <v>7.2</v>
          </cell>
          <cell r="J31">
            <v>24.48</v>
          </cell>
          <cell r="K31">
            <v>0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>
            <v>68</v>
          </cell>
          <cell r="F32">
            <v>87</v>
          </cell>
          <cell r="G32">
            <v>29</v>
          </cell>
          <cell r="H32">
            <v>6.12</v>
          </cell>
          <cell r="J32">
            <v>16.2</v>
          </cell>
          <cell r="K32">
            <v>0.2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>
            <v>50.684210526315788</v>
          </cell>
          <cell r="F33">
            <v>92</v>
          </cell>
          <cell r="G33">
            <v>18</v>
          </cell>
          <cell r="H33">
            <v>10.8</v>
          </cell>
          <cell r="J33">
            <v>21.6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>
            <v>43.608695652173914</v>
          </cell>
          <cell r="F34">
            <v>81</v>
          </cell>
          <cell r="G34">
            <v>17</v>
          </cell>
          <cell r="H34">
            <v>14.04</v>
          </cell>
          <cell r="J34">
            <v>28.8</v>
          </cell>
          <cell r="K34">
            <v>0</v>
          </cell>
        </row>
        <row r="35">
          <cell r="C35" t="str">
            <v>*</v>
          </cell>
          <cell r="D35" t="str">
            <v>*</v>
          </cell>
          <cell r="E35">
            <v>34.166666666666664</v>
          </cell>
          <cell r="F35">
            <v>75</v>
          </cell>
          <cell r="G35">
            <v>19</v>
          </cell>
          <cell r="H35">
            <v>20.52</v>
          </cell>
          <cell r="J35">
            <v>42.12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18.512499999999999</v>
          </cell>
          <cell r="C5">
            <v>30.9</v>
          </cell>
          <cell r="D5">
            <v>9.1999999999999993</v>
          </cell>
          <cell r="E5">
            <v>52.291666666666664</v>
          </cell>
          <cell r="F5">
            <v>80</v>
          </cell>
          <cell r="G5">
            <v>21</v>
          </cell>
          <cell r="H5">
            <v>17.28</v>
          </cell>
          <cell r="J5">
            <v>40.680000000000007</v>
          </cell>
          <cell r="K5">
            <v>0</v>
          </cell>
        </row>
        <row r="6">
          <cell r="B6">
            <v>23.024999999999995</v>
          </cell>
          <cell r="C6">
            <v>34</v>
          </cell>
          <cell r="D6">
            <v>14.9</v>
          </cell>
          <cell r="E6">
            <v>53.291666666666664</v>
          </cell>
          <cell r="F6">
            <v>81</v>
          </cell>
          <cell r="G6">
            <v>25</v>
          </cell>
          <cell r="H6">
            <v>15.840000000000002</v>
          </cell>
          <cell r="J6">
            <v>36</v>
          </cell>
          <cell r="K6">
            <v>0</v>
          </cell>
        </row>
        <row r="7">
          <cell r="B7">
            <v>22.945833333333329</v>
          </cell>
          <cell r="C7">
            <v>32.1</v>
          </cell>
          <cell r="D7">
            <v>16.7</v>
          </cell>
          <cell r="E7">
            <v>61.541666666666664</v>
          </cell>
          <cell r="F7">
            <v>82</v>
          </cell>
          <cell r="G7">
            <v>33</v>
          </cell>
          <cell r="H7">
            <v>12.96</v>
          </cell>
          <cell r="J7">
            <v>35.28</v>
          </cell>
          <cell r="K7">
            <v>0</v>
          </cell>
        </row>
        <row r="8">
          <cell r="B8">
            <v>18.691666666666666</v>
          </cell>
          <cell r="C8">
            <v>23.8</v>
          </cell>
          <cell r="D8">
            <v>16.600000000000001</v>
          </cell>
          <cell r="E8">
            <v>90.173913043478265</v>
          </cell>
          <cell r="F8">
            <v>100</v>
          </cell>
          <cell r="G8">
            <v>62</v>
          </cell>
          <cell r="H8">
            <v>19.079999999999998</v>
          </cell>
          <cell r="J8">
            <v>37.800000000000004</v>
          </cell>
          <cell r="K8">
            <v>8.9999999999999982</v>
          </cell>
        </row>
        <row r="9">
          <cell r="B9">
            <v>19.133333333333333</v>
          </cell>
          <cell r="C9">
            <v>26.7</v>
          </cell>
          <cell r="D9">
            <v>13.7</v>
          </cell>
          <cell r="E9">
            <v>77.722222222222229</v>
          </cell>
          <cell r="F9">
            <v>100</v>
          </cell>
          <cell r="G9">
            <v>48</v>
          </cell>
          <cell r="H9">
            <v>6.48</v>
          </cell>
          <cell r="J9">
            <v>19.8</v>
          </cell>
          <cell r="K9">
            <v>0</v>
          </cell>
        </row>
        <row r="10">
          <cell r="B10">
            <v>18.162499999999998</v>
          </cell>
          <cell r="C10">
            <v>25.5</v>
          </cell>
          <cell r="D10">
            <v>13.3</v>
          </cell>
          <cell r="E10">
            <v>73.5</v>
          </cell>
          <cell r="F10">
            <v>100</v>
          </cell>
          <cell r="G10">
            <v>43</v>
          </cell>
          <cell r="H10">
            <v>14.4</v>
          </cell>
          <cell r="J10">
            <v>30.96</v>
          </cell>
          <cell r="K10">
            <v>0.2</v>
          </cell>
        </row>
        <row r="11">
          <cell r="B11">
            <v>17.345833333333335</v>
          </cell>
          <cell r="C11">
            <v>25.9</v>
          </cell>
          <cell r="D11">
            <v>11.4</v>
          </cell>
          <cell r="E11">
            <v>75.125</v>
          </cell>
          <cell r="F11">
            <v>94</v>
          </cell>
          <cell r="G11">
            <v>42</v>
          </cell>
          <cell r="H11">
            <v>7.9200000000000008</v>
          </cell>
          <cell r="J11">
            <v>20.88</v>
          </cell>
          <cell r="K11">
            <v>0</v>
          </cell>
        </row>
        <row r="12">
          <cell r="B12">
            <v>15.6875</v>
          </cell>
          <cell r="C12">
            <v>20.399999999999999</v>
          </cell>
          <cell r="D12">
            <v>11.2</v>
          </cell>
          <cell r="E12">
            <v>73.666666666666671</v>
          </cell>
          <cell r="F12">
            <v>91</v>
          </cell>
          <cell r="G12">
            <v>43</v>
          </cell>
          <cell r="H12">
            <v>11.879999999999999</v>
          </cell>
          <cell r="J12">
            <v>35.28</v>
          </cell>
          <cell r="K12">
            <v>0</v>
          </cell>
        </row>
        <row r="13">
          <cell r="B13">
            <v>8.5833333333333339</v>
          </cell>
          <cell r="C13">
            <v>16.5</v>
          </cell>
          <cell r="D13">
            <v>2.5</v>
          </cell>
          <cell r="E13">
            <v>73.125</v>
          </cell>
          <cell r="F13">
            <v>94</v>
          </cell>
          <cell r="G13">
            <v>36</v>
          </cell>
          <cell r="H13">
            <v>5.4</v>
          </cell>
          <cell r="J13">
            <v>18.720000000000002</v>
          </cell>
          <cell r="K13">
            <v>0.2</v>
          </cell>
        </row>
        <row r="14">
          <cell r="B14">
            <v>9.6041666666666661</v>
          </cell>
          <cell r="C14">
            <v>21.7</v>
          </cell>
          <cell r="D14">
            <v>1.2</v>
          </cell>
          <cell r="E14">
            <v>64.166666666666671</v>
          </cell>
          <cell r="F14">
            <v>94</v>
          </cell>
          <cell r="G14">
            <v>17</v>
          </cell>
          <cell r="H14">
            <v>9.3600000000000012</v>
          </cell>
          <cell r="J14">
            <v>21.6</v>
          </cell>
          <cell r="K14">
            <v>0</v>
          </cell>
        </row>
        <row r="15">
          <cell r="B15">
            <v>13.095238095238095</v>
          </cell>
          <cell r="C15">
            <v>24.9</v>
          </cell>
          <cell r="D15">
            <v>2.9</v>
          </cell>
          <cell r="E15">
            <v>55.095238095238095</v>
          </cell>
          <cell r="F15">
            <v>87</v>
          </cell>
          <cell r="G15">
            <v>18</v>
          </cell>
          <cell r="H15">
            <v>11.16</v>
          </cell>
          <cell r="J15">
            <v>27.720000000000002</v>
          </cell>
          <cell r="K15">
            <v>0</v>
          </cell>
        </row>
        <row r="16">
          <cell r="B16">
            <v>14.033333333333337</v>
          </cell>
          <cell r="C16">
            <v>26.1</v>
          </cell>
          <cell r="D16">
            <v>4.0999999999999996</v>
          </cell>
          <cell r="E16">
            <v>54.583333333333336</v>
          </cell>
          <cell r="F16">
            <v>87</v>
          </cell>
          <cell r="G16">
            <v>20</v>
          </cell>
          <cell r="H16">
            <v>14.4</v>
          </cell>
          <cell r="J16">
            <v>35.28</v>
          </cell>
          <cell r="K16">
            <v>0</v>
          </cell>
        </row>
        <row r="17">
          <cell r="B17">
            <v>15.404166666666669</v>
          </cell>
          <cell r="C17">
            <v>29.3</v>
          </cell>
          <cell r="D17">
            <v>3.7</v>
          </cell>
          <cell r="E17">
            <v>53.791666666666664</v>
          </cell>
          <cell r="F17">
            <v>91</v>
          </cell>
          <cell r="G17">
            <v>14</v>
          </cell>
          <cell r="H17">
            <v>9</v>
          </cell>
          <cell r="J17">
            <v>20.88</v>
          </cell>
          <cell r="K17">
            <v>0</v>
          </cell>
        </row>
        <row r="18">
          <cell r="B18">
            <v>16.3</v>
          </cell>
          <cell r="C18">
            <v>28.6</v>
          </cell>
          <cell r="D18">
            <v>6.8</v>
          </cell>
          <cell r="E18">
            <v>54.166666666666664</v>
          </cell>
          <cell r="F18">
            <v>83</v>
          </cell>
          <cell r="G18">
            <v>20</v>
          </cell>
          <cell r="H18">
            <v>6.12</v>
          </cell>
          <cell r="J18">
            <v>19.440000000000001</v>
          </cell>
          <cell r="K18">
            <v>0</v>
          </cell>
        </row>
        <row r="19">
          <cell r="B19">
            <v>17.058333333333334</v>
          </cell>
          <cell r="C19">
            <v>28.6</v>
          </cell>
          <cell r="D19">
            <v>8</v>
          </cell>
          <cell r="E19">
            <v>57.958333333333336</v>
          </cell>
          <cell r="F19">
            <v>88</v>
          </cell>
          <cell r="G19">
            <v>21</v>
          </cell>
          <cell r="H19">
            <v>14.04</v>
          </cell>
          <cell r="J19">
            <v>30.240000000000002</v>
          </cell>
          <cell r="K19">
            <v>0</v>
          </cell>
        </row>
        <row r="20">
          <cell r="B20">
            <v>17.479166666666668</v>
          </cell>
          <cell r="C20">
            <v>29.8</v>
          </cell>
          <cell r="D20">
            <v>7.1</v>
          </cell>
          <cell r="E20">
            <v>60.166666666666664</v>
          </cell>
          <cell r="F20">
            <v>93</v>
          </cell>
          <cell r="G20">
            <v>19</v>
          </cell>
          <cell r="H20">
            <v>17.64</v>
          </cell>
          <cell r="J20">
            <v>33.480000000000004</v>
          </cell>
          <cell r="K20">
            <v>0</v>
          </cell>
        </row>
        <row r="21">
          <cell r="B21">
            <v>19.737500000000001</v>
          </cell>
          <cell r="C21">
            <v>31.9</v>
          </cell>
          <cell r="D21">
            <v>10.8</v>
          </cell>
          <cell r="E21">
            <v>58</v>
          </cell>
          <cell r="F21">
            <v>85</v>
          </cell>
          <cell r="G21">
            <v>25</v>
          </cell>
          <cell r="H21">
            <v>14.04</v>
          </cell>
          <cell r="J21">
            <v>27.36</v>
          </cell>
          <cell r="K21">
            <v>0</v>
          </cell>
        </row>
        <row r="22">
          <cell r="B22">
            <v>22.358333333333334</v>
          </cell>
          <cell r="C22">
            <v>33.4</v>
          </cell>
          <cell r="D22">
            <v>12.5</v>
          </cell>
          <cell r="E22">
            <v>54.208333333333336</v>
          </cell>
          <cell r="F22">
            <v>88</v>
          </cell>
          <cell r="G22">
            <v>20</v>
          </cell>
          <cell r="H22">
            <v>21.6</v>
          </cell>
          <cell r="J22">
            <v>39.96</v>
          </cell>
          <cell r="K22">
            <v>0</v>
          </cell>
        </row>
        <row r="23">
          <cell r="B23">
            <v>22.029166666666669</v>
          </cell>
          <cell r="C23">
            <v>35.200000000000003</v>
          </cell>
          <cell r="D23">
            <v>14</v>
          </cell>
          <cell r="E23">
            <v>52.833333333333336</v>
          </cell>
          <cell r="F23">
            <v>93</v>
          </cell>
          <cell r="G23">
            <v>16</v>
          </cell>
          <cell r="H23">
            <v>28.08</v>
          </cell>
          <cell r="J23">
            <v>60.839999999999996</v>
          </cell>
          <cell r="K23">
            <v>6.4</v>
          </cell>
        </row>
        <row r="24">
          <cell r="B24">
            <v>17.012500000000003</v>
          </cell>
          <cell r="C24">
            <v>26.8</v>
          </cell>
          <cell r="D24">
            <v>12.5</v>
          </cell>
          <cell r="E24">
            <v>69.3</v>
          </cell>
          <cell r="F24">
            <v>100</v>
          </cell>
          <cell r="G24">
            <v>24</v>
          </cell>
          <cell r="H24">
            <v>7.5600000000000005</v>
          </cell>
          <cell r="J24">
            <v>21.96</v>
          </cell>
          <cell r="K24">
            <v>8.1999999999999993</v>
          </cell>
        </row>
        <row r="25">
          <cell r="B25">
            <v>20.662499999999998</v>
          </cell>
          <cell r="C25">
            <v>33.1</v>
          </cell>
          <cell r="D25">
            <v>12.1</v>
          </cell>
          <cell r="E25">
            <v>65.958333333333329</v>
          </cell>
          <cell r="F25">
            <v>91</v>
          </cell>
          <cell r="G25">
            <v>33</v>
          </cell>
          <cell r="H25">
            <v>16.2</v>
          </cell>
          <cell r="J25">
            <v>39.6</v>
          </cell>
          <cell r="K25">
            <v>0</v>
          </cell>
        </row>
        <row r="26">
          <cell r="B26">
            <v>25.833333333333339</v>
          </cell>
          <cell r="C26">
            <v>36.200000000000003</v>
          </cell>
          <cell r="D26">
            <v>16.7</v>
          </cell>
          <cell r="E26">
            <v>52.291666666666664</v>
          </cell>
          <cell r="F26">
            <v>88</v>
          </cell>
          <cell r="G26">
            <v>16</v>
          </cell>
          <cell r="H26">
            <v>25.2</v>
          </cell>
          <cell r="J26">
            <v>60.480000000000004</v>
          </cell>
          <cell r="K26">
            <v>0</v>
          </cell>
        </row>
        <row r="27">
          <cell r="B27">
            <v>23.38333333333334</v>
          </cell>
          <cell r="C27">
            <v>34.799999999999997</v>
          </cell>
          <cell r="D27">
            <v>14.3</v>
          </cell>
          <cell r="E27">
            <v>51.708333333333336</v>
          </cell>
          <cell r="F27">
            <v>90</v>
          </cell>
          <cell r="G27">
            <v>27</v>
          </cell>
          <cell r="H27">
            <v>17.64</v>
          </cell>
          <cell r="J27">
            <v>57.960000000000008</v>
          </cell>
          <cell r="K27">
            <v>0</v>
          </cell>
        </row>
        <row r="28">
          <cell r="B28">
            <v>11.433333333333332</v>
          </cell>
          <cell r="C28">
            <v>16.3</v>
          </cell>
          <cell r="D28">
            <v>8.3000000000000007</v>
          </cell>
          <cell r="E28">
            <v>85.166666666666671</v>
          </cell>
          <cell r="F28">
            <v>92</v>
          </cell>
          <cell r="G28">
            <v>68</v>
          </cell>
          <cell r="H28">
            <v>10.8</v>
          </cell>
          <cell r="J28">
            <v>29.52</v>
          </cell>
          <cell r="K28">
            <v>2.6</v>
          </cell>
        </row>
        <row r="29">
          <cell r="B29">
            <v>8.1999999999999993</v>
          </cell>
          <cell r="C29">
            <v>8.4</v>
          </cell>
          <cell r="D29">
            <v>8.1</v>
          </cell>
          <cell r="E29">
            <v>87</v>
          </cell>
          <cell r="F29">
            <v>88</v>
          </cell>
          <cell r="G29">
            <v>86</v>
          </cell>
          <cell r="H29">
            <v>7.2</v>
          </cell>
          <cell r="J29">
            <v>23.040000000000003</v>
          </cell>
          <cell r="K29">
            <v>0</v>
          </cell>
        </row>
        <row r="30">
          <cell r="B30">
            <v>17.981818181818184</v>
          </cell>
          <cell r="C30">
            <v>22.6</v>
          </cell>
          <cell r="D30">
            <v>12.3</v>
          </cell>
          <cell r="E30">
            <v>48.81818181818182</v>
          </cell>
          <cell r="F30">
            <v>69</v>
          </cell>
          <cell r="G30">
            <v>32</v>
          </cell>
          <cell r="H30">
            <v>5.7600000000000007</v>
          </cell>
          <cell r="J30">
            <v>19.079999999999998</v>
          </cell>
          <cell r="K30">
            <v>0</v>
          </cell>
        </row>
        <row r="31">
          <cell r="B31">
            <v>14.14583333333333</v>
          </cell>
          <cell r="C31">
            <v>27.9</v>
          </cell>
          <cell r="D31">
            <v>4.7</v>
          </cell>
          <cell r="E31">
            <v>65.86363636363636</v>
          </cell>
          <cell r="F31">
            <v>97</v>
          </cell>
          <cell r="G31">
            <v>19</v>
          </cell>
          <cell r="H31">
            <v>8.2799999999999994</v>
          </cell>
          <cell r="J31">
            <v>19.8</v>
          </cell>
          <cell r="K31">
            <v>0</v>
          </cell>
        </row>
        <row r="32">
          <cell r="B32">
            <v>15.933333333333335</v>
          </cell>
          <cell r="C32">
            <v>24.2</v>
          </cell>
          <cell r="D32">
            <v>8.6</v>
          </cell>
          <cell r="E32">
            <v>73.125</v>
          </cell>
          <cell r="F32">
            <v>92</v>
          </cell>
          <cell r="G32">
            <v>48</v>
          </cell>
          <cell r="H32">
            <v>13.32</v>
          </cell>
          <cell r="J32">
            <v>26.28</v>
          </cell>
          <cell r="K32">
            <v>0</v>
          </cell>
        </row>
        <row r="33">
          <cell r="B33">
            <v>19.958333333333332</v>
          </cell>
          <cell r="C33">
            <v>31.9</v>
          </cell>
          <cell r="D33">
            <v>10.3</v>
          </cell>
          <cell r="E33">
            <v>60.10526315789474</v>
          </cell>
          <cell r="F33">
            <v>100</v>
          </cell>
          <cell r="G33">
            <v>24</v>
          </cell>
          <cell r="H33">
            <v>18.36</v>
          </cell>
          <cell r="J33">
            <v>34.92</v>
          </cell>
          <cell r="K33">
            <v>0</v>
          </cell>
        </row>
        <row r="34">
          <cell r="B34">
            <v>22.249999999999996</v>
          </cell>
          <cell r="C34">
            <v>32.6</v>
          </cell>
          <cell r="D34">
            <v>14</v>
          </cell>
          <cell r="E34">
            <v>58</v>
          </cell>
          <cell r="F34">
            <v>86</v>
          </cell>
          <cell r="G34">
            <v>24</v>
          </cell>
          <cell r="H34">
            <v>24.48</v>
          </cell>
          <cell r="J34">
            <v>47.16</v>
          </cell>
          <cell r="K34">
            <v>0</v>
          </cell>
        </row>
        <row r="35">
          <cell r="B35">
            <v>23.175000000000001</v>
          </cell>
          <cell r="C35">
            <v>33.9</v>
          </cell>
          <cell r="D35">
            <v>13.6</v>
          </cell>
          <cell r="E35">
            <v>52.541666666666664</v>
          </cell>
          <cell r="F35">
            <v>86</v>
          </cell>
          <cell r="G35">
            <v>20</v>
          </cell>
          <cell r="H35">
            <v>23.759999999999998</v>
          </cell>
          <cell r="J35">
            <v>45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C35" t="str">
            <v>*</v>
          </cell>
          <cell r="D35" t="str">
            <v>*</v>
          </cell>
          <cell r="E35" t="str">
            <v>*</v>
          </cell>
          <cell r="F35" t="str">
            <v>*</v>
          </cell>
          <cell r="G35" t="str">
            <v>*</v>
          </cell>
          <cell r="H35" t="str">
            <v>*</v>
          </cell>
          <cell r="J35" t="str">
            <v>*</v>
          </cell>
          <cell r="K35" t="str">
            <v>*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20.345833333333331</v>
          </cell>
          <cell r="C5">
            <v>32.4</v>
          </cell>
          <cell r="D5">
            <v>12</v>
          </cell>
          <cell r="E5">
            <v>46.541666666666664</v>
          </cell>
          <cell r="F5">
            <v>68</v>
          </cell>
          <cell r="G5">
            <v>24</v>
          </cell>
          <cell r="H5">
            <v>28.08</v>
          </cell>
          <cell r="J5">
            <v>46.800000000000004</v>
          </cell>
          <cell r="K5">
            <v>0</v>
          </cell>
        </row>
        <row r="6">
          <cell r="B6">
            <v>24.000000000000004</v>
          </cell>
          <cell r="C6">
            <v>34.1</v>
          </cell>
          <cell r="D6">
            <v>16</v>
          </cell>
          <cell r="E6">
            <v>51.916666666666664</v>
          </cell>
          <cell r="F6">
            <v>78</v>
          </cell>
          <cell r="G6">
            <v>29</v>
          </cell>
          <cell r="H6">
            <v>23.759999999999998</v>
          </cell>
          <cell r="J6">
            <v>48.6</v>
          </cell>
          <cell r="K6">
            <v>0</v>
          </cell>
        </row>
        <row r="7">
          <cell r="B7">
            <v>23.695833333333326</v>
          </cell>
          <cell r="C7">
            <v>30.5</v>
          </cell>
          <cell r="D7">
            <v>17.600000000000001</v>
          </cell>
          <cell r="E7">
            <v>60.458333333333336</v>
          </cell>
          <cell r="F7">
            <v>79</v>
          </cell>
          <cell r="G7">
            <v>42</v>
          </cell>
          <cell r="H7">
            <v>18</v>
          </cell>
          <cell r="J7">
            <v>30.6</v>
          </cell>
          <cell r="K7">
            <v>0</v>
          </cell>
        </row>
        <row r="8">
          <cell r="B8">
            <v>18.787499999999998</v>
          </cell>
          <cell r="C8">
            <v>23.6</v>
          </cell>
          <cell r="D8">
            <v>16.5</v>
          </cell>
          <cell r="E8">
            <v>91.958333333333329</v>
          </cell>
          <cell r="F8">
            <v>100</v>
          </cell>
          <cell r="G8">
            <v>67</v>
          </cell>
          <cell r="H8">
            <v>27.720000000000002</v>
          </cell>
          <cell r="J8">
            <v>42.480000000000004</v>
          </cell>
          <cell r="K8">
            <v>16.199999999999996</v>
          </cell>
        </row>
        <row r="9">
          <cell r="B9">
            <v>18.412499999999998</v>
          </cell>
          <cell r="C9">
            <v>24.9</v>
          </cell>
          <cell r="D9">
            <v>13.2</v>
          </cell>
          <cell r="E9">
            <v>86.291666666666671</v>
          </cell>
          <cell r="F9">
            <v>100</v>
          </cell>
          <cell r="G9">
            <v>57</v>
          </cell>
          <cell r="H9">
            <v>10.8</v>
          </cell>
          <cell r="J9">
            <v>25.2</v>
          </cell>
          <cell r="K9">
            <v>0.2</v>
          </cell>
        </row>
        <row r="10">
          <cell r="B10">
            <v>17.579166666666666</v>
          </cell>
          <cell r="C10">
            <v>24.9</v>
          </cell>
          <cell r="D10">
            <v>11.9</v>
          </cell>
          <cell r="E10">
            <v>81.541666666666671</v>
          </cell>
          <cell r="F10">
            <v>100</v>
          </cell>
          <cell r="G10">
            <v>47</v>
          </cell>
          <cell r="H10">
            <v>15.48</v>
          </cell>
          <cell r="J10">
            <v>28.08</v>
          </cell>
          <cell r="K10">
            <v>0.2</v>
          </cell>
        </row>
        <row r="11">
          <cell r="B11">
            <v>19.041666666666664</v>
          </cell>
          <cell r="C11">
            <v>25.8</v>
          </cell>
          <cell r="D11">
            <v>13.1</v>
          </cell>
          <cell r="E11">
            <v>67.75</v>
          </cell>
          <cell r="F11">
            <v>92</v>
          </cell>
          <cell r="G11">
            <v>43</v>
          </cell>
          <cell r="H11">
            <v>20.52</v>
          </cell>
          <cell r="J11">
            <v>42.480000000000004</v>
          </cell>
          <cell r="K11">
            <v>0</v>
          </cell>
        </row>
        <row r="12">
          <cell r="B12">
            <v>15.845833333333337</v>
          </cell>
          <cell r="C12">
            <v>21.5</v>
          </cell>
          <cell r="D12">
            <v>10.8</v>
          </cell>
          <cell r="E12">
            <v>78.958333333333329</v>
          </cell>
          <cell r="F12">
            <v>96</v>
          </cell>
          <cell r="G12">
            <v>51</v>
          </cell>
          <cell r="H12">
            <v>27.720000000000002</v>
          </cell>
          <cell r="J12">
            <v>50.76</v>
          </cell>
          <cell r="K12">
            <v>0</v>
          </cell>
        </row>
        <row r="13">
          <cell r="B13">
            <v>8.6583333333333332</v>
          </cell>
          <cell r="C13">
            <v>15.9</v>
          </cell>
          <cell r="D13">
            <v>1.6</v>
          </cell>
          <cell r="E13">
            <v>76.75</v>
          </cell>
          <cell r="F13">
            <v>98</v>
          </cell>
          <cell r="G13">
            <v>43</v>
          </cell>
          <cell r="H13">
            <v>14.4</v>
          </cell>
          <cell r="J13">
            <v>29.16</v>
          </cell>
          <cell r="K13">
            <v>0</v>
          </cell>
        </row>
        <row r="14">
          <cell r="B14">
            <v>10.487499999999999</v>
          </cell>
          <cell r="C14">
            <v>21.1</v>
          </cell>
          <cell r="D14">
            <v>3.8</v>
          </cell>
          <cell r="E14">
            <v>65.208333333333329</v>
          </cell>
          <cell r="F14">
            <v>96</v>
          </cell>
          <cell r="G14">
            <v>22</v>
          </cell>
          <cell r="H14">
            <v>13.68</v>
          </cell>
          <cell r="J14">
            <v>32.76</v>
          </cell>
          <cell r="K14">
            <v>0</v>
          </cell>
        </row>
        <row r="15">
          <cell r="B15">
            <v>13.658333333333333</v>
          </cell>
          <cell r="C15">
            <v>23.7</v>
          </cell>
          <cell r="D15">
            <v>4.5</v>
          </cell>
          <cell r="E15">
            <v>51.208333333333336</v>
          </cell>
          <cell r="F15">
            <v>78</v>
          </cell>
          <cell r="G15">
            <v>22</v>
          </cell>
          <cell r="H15">
            <v>14.04</v>
          </cell>
          <cell r="J15">
            <v>29.52</v>
          </cell>
          <cell r="K15">
            <v>0</v>
          </cell>
        </row>
        <row r="16">
          <cell r="B16">
            <v>15.820833333333331</v>
          </cell>
          <cell r="C16">
            <v>24.9</v>
          </cell>
          <cell r="D16">
            <v>7</v>
          </cell>
          <cell r="E16">
            <v>48.791666666666664</v>
          </cell>
          <cell r="F16">
            <v>79</v>
          </cell>
          <cell r="G16">
            <v>26</v>
          </cell>
          <cell r="H16">
            <v>18.720000000000002</v>
          </cell>
          <cell r="J16">
            <v>30.96</v>
          </cell>
          <cell r="K16">
            <v>0</v>
          </cell>
        </row>
        <row r="17">
          <cell r="B17">
            <v>16.879166666666666</v>
          </cell>
          <cell r="C17">
            <v>28</v>
          </cell>
          <cell r="D17">
            <v>6.2</v>
          </cell>
          <cell r="E17">
            <v>49.875</v>
          </cell>
          <cell r="F17">
            <v>83</v>
          </cell>
          <cell r="G17">
            <v>19</v>
          </cell>
          <cell r="H17">
            <v>18.36</v>
          </cell>
          <cell r="J17">
            <v>29.16</v>
          </cell>
          <cell r="K17">
            <v>0</v>
          </cell>
        </row>
        <row r="18">
          <cell r="B18">
            <v>18.220833333333335</v>
          </cell>
          <cell r="C18">
            <v>28.3</v>
          </cell>
          <cell r="D18">
            <v>10.6</v>
          </cell>
          <cell r="E18">
            <v>49.083333333333336</v>
          </cell>
          <cell r="F18">
            <v>73</v>
          </cell>
          <cell r="G18">
            <v>23</v>
          </cell>
          <cell r="H18">
            <v>12.6</v>
          </cell>
          <cell r="J18">
            <v>23.400000000000002</v>
          </cell>
          <cell r="K18">
            <v>0</v>
          </cell>
        </row>
        <row r="19">
          <cell r="B19">
            <v>18.262499999999999</v>
          </cell>
          <cell r="C19">
            <v>27.6</v>
          </cell>
          <cell r="D19">
            <v>11.3</v>
          </cell>
          <cell r="E19">
            <v>54.625</v>
          </cell>
          <cell r="F19">
            <v>79</v>
          </cell>
          <cell r="G19">
            <v>29</v>
          </cell>
          <cell r="H19">
            <v>17.28</v>
          </cell>
          <cell r="J19">
            <v>35.28</v>
          </cell>
          <cell r="K19">
            <v>0</v>
          </cell>
        </row>
        <row r="20">
          <cell r="B20">
            <v>18.974999999999998</v>
          </cell>
          <cell r="C20">
            <v>29.2</v>
          </cell>
          <cell r="D20">
            <v>8.8000000000000007</v>
          </cell>
          <cell r="E20">
            <v>56.125</v>
          </cell>
          <cell r="F20">
            <v>90</v>
          </cell>
          <cell r="G20">
            <v>26</v>
          </cell>
          <cell r="H20">
            <v>19.079999999999998</v>
          </cell>
          <cell r="J20">
            <v>32.04</v>
          </cell>
          <cell r="K20">
            <v>0</v>
          </cell>
        </row>
        <row r="21">
          <cell r="B21">
            <v>21.329166666666669</v>
          </cell>
          <cell r="C21">
            <v>32.200000000000003</v>
          </cell>
          <cell r="D21">
            <v>15</v>
          </cell>
          <cell r="E21">
            <v>54.958333333333336</v>
          </cell>
          <cell r="F21">
            <v>79</v>
          </cell>
          <cell r="G21">
            <v>26</v>
          </cell>
          <cell r="H21">
            <v>16.2</v>
          </cell>
          <cell r="J21">
            <v>26.64</v>
          </cell>
          <cell r="K21">
            <v>0</v>
          </cell>
        </row>
        <row r="22">
          <cell r="B22">
            <v>23.741666666666671</v>
          </cell>
          <cell r="C22">
            <v>33.1</v>
          </cell>
          <cell r="D22">
            <v>16.100000000000001</v>
          </cell>
          <cell r="E22">
            <v>50.875</v>
          </cell>
          <cell r="F22">
            <v>74</v>
          </cell>
          <cell r="G22">
            <v>25</v>
          </cell>
          <cell r="H22">
            <v>36</v>
          </cell>
          <cell r="J22">
            <v>52.56</v>
          </cell>
          <cell r="K22">
            <v>0</v>
          </cell>
        </row>
        <row r="23">
          <cell r="B23">
            <v>23.541666666666668</v>
          </cell>
          <cell r="C23">
            <v>34.299999999999997</v>
          </cell>
          <cell r="D23">
            <v>14.7</v>
          </cell>
          <cell r="E23">
            <v>50.208333333333336</v>
          </cell>
          <cell r="F23">
            <v>96</v>
          </cell>
          <cell r="G23">
            <v>22</v>
          </cell>
          <cell r="H23">
            <v>49.680000000000007</v>
          </cell>
          <cell r="J23">
            <v>82.08</v>
          </cell>
          <cell r="K23">
            <v>0.2</v>
          </cell>
        </row>
        <row r="24">
          <cell r="B24">
            <v>17.370833333333334</v>
          </cell>
          <cell r="C24">
            <v>26.3</v>
          </cell>
          <cell r="D24">
            <v>12.7</v>
          </cell>
          <cell r="E24">
            <v>72.708333333333329</v>
          </cell>
          <cell r="F24">
            <v>99</v>
          </cell>
          <cell r="G24">
            <v>28</v>
          </cell>
          <cell r="H24">
            <v>15.120000000000001</v>
          </cell>
          <cell r="J24">
            <v>45.72</v>
          </cell>
          <cell r="K24">
            <v>4.1999999999999993</v>
          </cell>
        </row>
        <row r="25">
          <cell r="B25">
            <v>21.958333333333339</v>
          </cell>
          <cell r="C25">
            <v>33.4</v>
          </cell>
          <cell r="D25">
            <v>14.2</v>
          </cell>
          <cell r="E25">
            <v>70.208333333333329</v>
          </cell>
          <cell r="F25">
            <v>99</v>
          </cell>
          <cell r="G25">
            <v>37</v>
          </cell>
          <cell r="H25">
            <v>29.880000000000003</v>
          </cell>
          <cell r="J25">
            <v>49.680000000000007</v>
          </cell>
          <cell r="K25">
            <v>0</v>
          </cell>
        </row>
        <row r="26">
          <cell r="B26">
            <v>26.141666666666662</v>
          </cell>
          <cell r="C26">
            <v>35.799999999999997</v>
          </cell>
          <cell r="D26">
            <v>17.100000000000001</v>
          </cell>
          <cell r="E26">
            <v>51.958333333333336</v>
          </cell>
          <cell r="F26">
            <v>85</v>
          </cell>
          <cell r="G26">
            <v>21</v>
          </cell>
          <cell r="H26">
            <v>46.800000000000004</v>
          </cell>
          <cell r="J26">
            <v>74.52</v>
          </cell>
          <cell r="K26">
            <v>0</v>
          </cell>
        </row>
        <row r="27">
          <cell r="B27">
            <v>23.425000000000001</v>
          </cell>
          <cell r="C27">
            <v>34.299999999999997</v>
          </cell>
          <cell r="D27">
            <v>15.9</v>
          </cell>
          <cell r="E27">
            <v>56.666666666666664</v>
          </cell>
          <cell r="F27">
            <v>99</v>
          </cell>
          <cell r="G27">
            <v>28</v>
          </cell>
          <cell r="H27">
            <v>36</v>
          </cell>
          <cell r="J27">
            <v>63</v>
          </cell>
          <cell r="K27">
            <v>0</v>
          </cell>
        </row>
        <row r="28">
          <cell r="B28">
            <v>11.8375</v>
          </cell>
          <cell r="C28">
            <v>15.9</v>
          </cell>
          <cell r="D28">
            <v>8.9</v>
          </cell>
          <cell r="E28">
            <v>89.791666666666671</v>
          </cell>
          <cell r="F28">
            <v>98</v>
          </cell>
          <cell r="G28">
            <v>67</v>
          </cell>
          <cell r="H28">
            <v>22.68</v>
          </cell>
          <cell r="J28">
            <v>54</v>
          </cell>
          <cell r="K28">
            <v>3</v>
          </cell>
        </row>
        <row r="29">
          <cell r="B29">
            <v>9.3541666666666661</v>
          </cell>
          <cell r="C29">
            <v>12.5</v>
          </cell>
          <cell r="D29">
            <v>7.7</v>
          </cell>
          <cell r="E29">
            <v>88.125</v>
          </cell>
          <cell r="F29">
            <v>98</v>
          </cell>
          <cell r="G29">
            <v>70</v>
          </cell>
          <cell r="H29">
            <v>20.88</v>
          </cell>
          <cell r="J29">
            <v>42.480000000000004</v>
          </cell>
          <cell r="K29">
            <v>1.5999999999999999</v>
          </cell>
        </row>
        <row r="30">
          <cell r="B30">
            <v>12.745833333333335</v>
          </cell>
          <cell r="C30">
            <v>22.2</v>
          </cell>
          <cell r="D30">
            <v>6.4</v>
          </cell>
          <cell r="E30">
            <v>71.625</v>
          </cell>
          <cell r="F30">
            <v>98</v>
          </cell>
          <cell r="G30">
            <v>38</v>
          </cell>
          <cell r="H30">
            <v>15.48</v>
          </cell>
          <cell r="J30">
            <v>30.96</v>
          </cell>
          <cell r="K30">
            <v>0.2</v>
          </cell>
        </row>
        <row r="31">
          <cell r="B31">
            <v>14.97083333333333</v>
          </cell>
          <cell r="C31">
            <v>27.1</v>
          </cell>
          <cell r="D31">
            <v>6.1</v>
          </cell>
          <cell r="E31">
            <v>69.5</v>
          </cell>
          <cell r="F31">
            <v>99</v>
          </cell>
          <cell r="G31">
            <v>17</v>
          </cell>
          <cell r="H31">
            <v>11.16</v>
          </cell>
          <cell r="J31">
            <v>19.8</v>
          </cell>
          <cell r="K31">
            <v>0.2</v>
          </cell>
        </row>
        <row r="32">
          <cell r="B32">
            <v>17.337500000000002</v>
          </cell>
          <cell r="C32">
            <v>23.6</v>
          </cell>
          <cell r="D32">
            <v>11.9</v>
          </cell>
          <cell r="E32">
            <v>67.541666666666671</v>
          </cell>
          <cell r="F32">
            <v>84</v>
          </cell>
          <cell r="G32">
            <v>42</v>
          </cell>
          <cell r="H32">
            <v>16.559999999999999</v>
          </cell>
          <cell r="J32">
            <v>26.64</v>
          </cell>
          <cell r="K32">
            <v>0</v>
          </cell>
        </row>
        <row r="33">
          <cell r="B33">
            <v>20.779166666666669</v>
          </cell>
          <cell r="C33">
            <v>31.6</v>
          </cell>
          <cell r="D33">
            <v>11.8</v>
          </cell>
          <cell r="E33">
            <v>67.208333333333329</v>
          </cell>
          <cell r="F33">
            <v>99</v>
          </cell>
          <cell r="G33">
            <v>28</v>
          </cell>
          <cell r="H33">
            <v>23.759999999999998</v>
          </cell>
          <cell r="J33">
            <v>37.440000000000005</v>
          </cell>
          <cell r="K33">
            <v>0</v>
          </cell>
        </row>
        <row r="34">
          <cell r="B34">
            <v>23.395833333333332</v>
          </cell>
          <cell r="C34">
            <v>32.700000000000003</v>
          </cell>
          <cell r="D34">
            <v>15.9</v>
          </cell>
          <cell r="E34">
            <v>55.666666666666664</v>
          </cell>
          <cell r="F34">
            <v>83</v>
          </cell>
          <cell r="G34">
            <v>27</v>
          </cell>
          <cell r="H34">
            <v>31.319999999999997</v>
          </cell>
          <cell r="J34">
            <v>46.080000000000005</v>
          </cell>
          <cell r="K34">
            <v>0</v>
          </cell>
        </row>
        <row r="35">
          <cell r="B35">
            <v>24.470833333333331</v>
          </cell>
          <cell r="C35">
            <v>34.5</v>
          </cell>
          <cell r="D35">
            <v>16.5</v>
          </cell>
          <cell r="E35">
            <v>47.916666666666664</v>
          </cell>
          <cell r="F35">
            <v>71</v>
          </cell>
          <cell r="G35">
            <v>24</v>
          </cell>
          <cell r="H35">
            <v>32.04</v>
          </cell>
          <cell r="J35">
            <v>49.32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19.962500000000002</v>
          </cell>
          <cell r="C5">
            <v>34.9</v>
          </cell>
          <cell r="D5">
            <v>8.1</v>
          </cell>
          <cell r="E5">
            <v>54.583333333333336</v>
          </cell>
          <cell r="F5">
            <v>90</v>
          </cell>
          <cell r="G5">
            <v>19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23.245833333333334</v>
          </cell>
          <cell r="C6">
            <v>35.4</v>
          </cell>
          <cell r="D6">
            <v>14.1</v>
          </cell>
          <cell r="E6">
            <v>57.416666666666664</v>
          </cell>
          <cell r="F6">
            <v>88</v>
          </cell>
          <cell r="G6">
            <v>26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23.754166666666663</v>
          </cell>
          <cell r="C7">
            <v>34.4</v>
          </cell>
          <cell r="D7">
            <v>16.100000000000001</v>
          </cell>
          <cell r="E7">
            <v>63</v>
          </cell>
          <cell r="F7">
            <v>89</v>
          </cell>
          <cell r="G7">
            <v>31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19.404166666666665</v>
          </cell>
          <cell r="C8">
            <v>24</v>
          </cell>
          <cell r="D8">
            <v>17.5</v>
          </cell>
          <cell r="E8">
            <v>88.083333333333329</v>
          </cell>
          <cell r="F8">
            <v>96</v>
          </cell>
          <cell r="G8">
            <v>65</v>
          </cell>
          <cell r="H8" t="str">
            <v>*</v>
          </cell>
          <cell r="J8" t="str">
            <v>*</v>
          </cell>
          <cell r="K8">
            <v>5.8000000000000016</v>
          </cell>
        </row>
        <row r="9">
          <cell r="B9">
            <v>18.887499999999999</v>
          </cell>
          <cell r="C9">
            <v>24.7</v>
          </cell>
          <cell r="D9">
            <v>15.9</v>
          </cell>
          <cell r="E9">
            <v>83</v>
          </cell>
          <cell r="F9">
            <v>94</v>
          </cell>
          <cell r="G9">
            <v>61</v>
          </cell>
          <cell r="H9" t="str">
            <v>*</v>
          </cell>
          <cell r="J9" t="str">
            <v>*</v>
          </cell>
          <cell r="K9">
            <v>0.4</v>
          </cell>
        </row>
        <row r="10">
          <cell r="B10">
            <v>17.916666666666668</v>
          </cell>
          <cell r="C10">
            <v>27.1</v>
          </cell>
          <cell r="D10">
            <v>11.2</v>
          </cell>
          <cell r="E10">
            <v>77.541666666666671</v>
          </cell>
          <cell r="F10">
            <v>97</v>
          </cell>
          <cell r="G10">
            <v>39</v>
          </cell>
          <cell r="H10" t="str">
            <v>*</v>
          </cell>
          <cell r="J10" t="str">
            <v>*</v>
          </cell>
          <cell r="K10">
            <v>1.4</v>
          </cell>
        </row>
        <row r="11">
          <cell r="B11">
            <v>18.974999999999998</v>
          </cell>
          <cell r="C11">
            <v>29.2</v>
          </cell>
          <cell r="D11">
            <v>10.8</v>
          </cell>
          <cell r="E11">
            <v>70.166666666666671</v>
          </cell>
          <cell r="F11">
            <v>94</v>
          </cell>
          <cell r="G11">
            <v>34</v>
          </cell>
          <cell r="H11" t="str">
            <v>*</v>
          </cell>
          <cell r="J11" t="str">
            <v>*</v>
          </cell>
          <cell r="K11">
            <v>3.2000000000000011</v>
          </cell>
        </row>
        <row r="12">
          <cell r="B12">
            <v>18.595833333333331</v>
          </cell>
          <cell r="C12">
            <v>22.9</v>
          </cell>
          <cell r="D12">
            <v>15.8</v>
          </cell>
          <cell r="E12">
            <v>70.375</v>
          </cell>
          <cell r="F12">
            <v>87</v>
          </cell>
          <cell r="G12">
            <v>38</v>
          </cell>
          <cell r="H12" t="str">
            <v>*</v>
          </cell>
          <cell r="J12" t="str">
            <v>*</v>
          </cell>
          <cell r="K12">
            <v>0.4</v>
          </cell>
        </row>
        <row r="13">
          <cell r="B13">
            <v>11.733333333333334</v>
          </cell>
          <cell r="C13">
            <v>18.3</v>
          </cell>
          <cell r="D13">
            <v>5.4</v>
          </cell>
          <cell r="E13">
            <v>62.875</v>
          </cell>
          <cell r="F13">
            <v>90</v>
          </cell>
          <cell r="G13">
            <v>29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11.804166666666667</v>
          </cell>
          <cell r="C14">
            <v>21.7</v>
          </cell>
          <cell r="D14">
            <v>2.4</v>
          </cell>
          <cell r="E14">
            <v>59.666666666666664</v>
          </cell>
          <cell r="F14">
            <v>94</v>
          </cell>
          <cell r="G14">
            <v>22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12.366666666666665</v>
          </cell>
          <cell r="C15">
            <v>24.4</v>
          </cell>
          <cell r="D15">
            <v>1.6</v>
          </cell>
          <cell r="E15">
            <v>58.041666666666664</v>
          </cell>
          <cell r="F15">
            <v>91</v>
          </cell>
          <cell r="G15">
            <v>22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14.016666666666666</v>
          </cell>
          <cell r="C16">
            <v>26.1</v>
          </cell>
          <cell r="D16">
            <v>4.5999999999999996</v>
          </cell>
          <cell r="E16">
            <v>60.083333333333336</v>
          </cell>
          <cell r="F16">
            <v>91</v>
          </cell>
          <cell r="G16">
            <v>23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15.583333333333336</v>
          </cell>
          <cell r="C17">
            <v>29.5</v>
          </cell>
          <cell r="D17">
            <v>4.5999999999999996</v>
          </cell>
          <cell r="E17">
            <v>57.583333333333336</v>
          </cell>
          <cell r="F17">
            <v>93</v>
          </cell>
          <cell r="G17">
            <v>15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17.179166666666664</v>
          </cell>
          <cell r="C18">
            <v>29.6</v>
          </cell>
          <cell r="D18">
            <v>8</v>
          </cell>
          <cell r="E18">
            <v>53.791666666666664</v>
          </cell>
          <cell r="F18">
            <v>83</v>
          </cell>
          <cell r="G18">
            <v>20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18.370833333333334</v>
          </cell>
          <cell r="C19">
            <v>29.6</v>
          </cell>
          <cell r="D19">
            <v>8.1999999999999993</v>
          </cell>
          <cell r="E19">
            <v>54.75</v>
          </cell>
          <cell r="F19">
            <v>87</v>
          </cell>
          <cell r="G19">
            <v>23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18.574999999999996</v>
          </cell>
          <cell r="C20">
            <v>31.7</v>
          </cell>
          <cell r="D20">
            <v>7.4</v>
          </cell>
          <cell r="E20">
            <v>58.875</v>
          </cell>
          <cell r="F20">
            <v>92</v>
          </cell>
          <cell r="G20">
            <v>21</v>
          </cell>
          <cell r="H20" t="str">
            <v>*</v>
          </cell>
          <cell r="J20" t="str">
            <v>*</v>
          </cell>
          <cell r="K20">
            <v>0</v>
          </cell>
        </row>
        <row r="21">
          <cell r="B21">
            <v>22.091666666666658</v>
          </cell>
          <cell r="C21">
            <v>34.200000000000003</v>
          </cell>
          <cell r="D21">
            <v>11.4</v>
          </cell>
          <cell r="E21">
            <v>55.083333333333336</v>
          </cell>
          <cell r="F21">
            <v>87</v>
          </cell>
          <cell r="G21">
            <v>20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23.608333333333334</v>
          </cell>
          <cell r="C22">
            <v>35.4</v>
          </cell>
          <cell r="D22">
            <v>13.2</v>
          </cell>
          <cell r="E22">
            <v>55.333333333333336</v>
          </cell>
          <cell r="F22">
            <v>88</v>
          </cell>
          <cell r="G22">
            <v>20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24.066666666666666</v>
          </cell>
          <cell r="C23">
            <v>35.6</v>
          </cell>
          <cell r="D23">
            <v>13.3</v>
          </cell>
          <cell r="E23">
            <v>51.5</v>
          </cell>
          <cell r="F23">
            <v>90</v>
          </cell>
          <cell r="G23">
            <v>20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17.0625</v>
          </cell>
          <cell r="C24">
            <v>27.8</v>
          </cell>
          <cell r="D24">
            <v>14.1</v>
          </cell>
          <cell r="E24">
            <v>82.166666666666671</v>
          </cell>
          <cell r="F24">
            <v>94</v>
          </cell>
          <cell r="G24">
            <v>36</v>
          </cell>
          <cell r="H24" t="str">
            <v>*</v>
          </cell>
          <cell r="J24" t="str">
            <v>*</v>
          </cell>
          <cell r="K24">
            <v>2.4</v>
          </cell>
        </row>
        <row r="25">
          <cell r="B25">
            <v>21.858333333333331</v>
          </cell>
          <cell r="C25">
            <v>35.700000000000003</v>
          </cell>
          <cell r="D25">
            <v>14.1</v>
          </cell>
          <cell r="E25">
            <v>74.5</v>
          </cell>
          <cell r="F25">
            <v>96</v>
          </cell>
          <cell r="G25">
            <v>28</v>
          </cell>
          <cell r="H25" t="str">
            <v>*</v>
          </cell>
          <cell r="J25" t="str">
            <v>*</v>
          </cell>
          <cell r="K25">
            <v>1.2</v>
          </cell>
        </row>
        <row r="26">
          <cell r="B26">
            <v>25.320833333333329</v>
          </cell>
          <cell r="C26">
            <v>35.799999999999997</v>
          </cell>
          <cell r="D26">
            <v>15.9</v>
          </cell>
          <cell r="E26">
            <v>57.125</v>
          </cell>
          <cell r="F26">
            <v>92</v>
          </cell>
          <cell r="G26">
            <v>20</v>
          </cell>
          <cell r="H26" t="str">
            <v>*</v>
          </cell>
          <cell r="J26" t="str">
            <v>*</v>
          </cell>
          <cell r="K26">
            <v>0.60000000000000009</v>
          </cell>
        </row>
        <row r="27">
          <cell r="B27">
            <v>24.375000000000004</v>
          </cell>
          <cell r="C27">
            <v>36.200000000000003</v>
          </cell>
          <cell r="D27">
            <v>14.2</v>
          </cell>
          <cell r="E27">
            <v>56.416666666666664</v>
          </cell>
          <cell r="F27">
            <v>87</v>
          </cell>
          <cell r="G27">
            <v>23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14.729166666666666</v>
          </cell>
          <cell r="C28">
            <v>22</v>
          </cell>
          <cell r="D28">
            <v>12.3</v>
          </cell>
          <cell r="E28">
            <v>76.75</v>
          </cell>
          <cell r="F28">
            <v>84</v>
          </cell>
          <cell r="G28">
            <v>62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13.100000000000003</v>
          </cell>
          <cell r="C29">
            <v>21.7</v>
          </cell>
          <cell r="D29">
            <v>9.3000000000000007</v>
          </cell>
          <cell r="E29">
            <v>73.458333333333329</v>
          </cell>
          <cell r="F29">
            <v>89</v>
          </cell>
          <cell r="G29">
            <v>47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15.141666666666667</v>
          </cell>
          <cell r="C30">
            <v>25.6</v>
          </cell>
          <cell r="D30">
            <v>8.1</v>
          </cell>
          <cell r="E30">
            <v>60.5</v>
          </cell>
          <cell r="F30">
            <v>90</v>
          </cell>
          <cell r="G30">
            <v>15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17.145833333333336</v>
          </cell>
          <cell r="C31">
            <v>28</v>
          </cell>
          <cell r="D31">
            <v>6</v>
          </cell>
          <cell r="E31">
            <v>57.75</v>
          </cell>
          <cell r="F31">
            <v>95</v>
          </cell>
          <cell r="G31">
            <v>21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16.558333333333334</v>
          </cell>
          <cell r="C32">
            <v>21.5</v>
          </cell>
          <cell r="D32">
            <v>12</v>
          </cell>
          <cell r="E32">
            <v>68.791666666666671</v>
          </cell>
          <cell r="F32">
            <v>85</v>
          </cell>
          <cell r="G32">
            <v>50</v>
          </cell>
          <cell r="H32" t="str">
            <v>*</v>
          </cell>
          <cell r="J32" t="str">
            <v>*</v>
          </cell>
          <cell r="K32">
            <v>0.4</v>
          </cell>
        </row>
        <row r="33">
          <cell r="B33">
            <v>20.954166666666669</v>
          </cell>
          <cell r="C33">
            <v>33.799999999999997</v>
          </cell>
          <cell r="D33">
            <v>11.7</v>
          </cell>
          <cell r="E33">
            <v>67.125</v>
          </cell>
          <cell r="F33">
            <v>96</v>
          </cell>
          <cell r="G33">
            <v>23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23.466666666666669</v>
          </cell>
          <cell r="C34">
            <v>34.700000000000003</v>
          </cell>
          <cell r="D34">
            <v>12.5</v>
          </cell>
          <cell r="E34">
            <v>56.625</v>
          </cell>
          <cell r="F34">
            <v>91</v>
          </cell>
          <cell r="G34">
            <v>24</v>
          </cell>
          <cell r="H34" t="str">
            <v>*</v>
          </cell>
          <cell r="J34" t="str">
            <v>*</v>
          </cell>
          <cell r="K34">
            <v>0</v>
          </cell>
        </row>
        <row r="35">
          <cell r="B35">
            <v>25.000000000000004</v>
          </cell>
          <cell r="C35">
            <v>36.299999999999997</v>
          </cell>
          <cell r="D35">
            <v>13.5</v>
          </cell>
          <cell r="E35">
            <v>48.291666666666664</v>
          </cell>
          <cell r="F35">
            <v>88</v>
          </cell>
          <cell r="G35">
            <v>18</v>
          </cell>
          <cell r="H35" t="str">
            <v>*</v>
          </cell>
          <cell r="J35" t="str">
            <v>*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24.349999999999998</v>
          </cell>
          <cell r="C5">
            <v>34.200000000000003</v>
          </cell>
          <cell r="D5">
            <v>14.9</v>
          </cell>
          <cell r="E5">
            <v>49.416666666666664</v>
          </cell>
          <cell r="F5">
            <v>80</v>
          </cell>
          <cell r="G5">
            <v>26</v>
          </cell>
          <cell r="H5">
            <v>15.120000000000001</v>
          </cell>
          <cell r="J5">
            <v>34.56</v>
          </cell>
          <cell r="K5">
            <v>0</v>
          </cell>
        </row>
        <row r="6">
          <cell r="B6">
            <v>25.929166666666671</v>
          </cell>
          <cell r="C6">
            <v>34.200000000000003</v>
          </cell>
          <cell r="D6">
            <v>17.600000000000001</v>
          </cell>
          <cell r="E6">
            <v>56.166666666666664</v>
          </cell>
          <cell r="F6">
            <v>86</v>
          </cell>
          <cell r="G6">
            <v>32</v>
          </cell>
          <cell r="H6">
            <v>14.04</v>
          </cell>
          <cell r="J6">
            <v>29.16</v>
          </cell>
          <cell r="K6">
            <v>0</v>
          </cell>
        </row>
        <row r="7">
          <cell r="B7">
            <v>26.066666666666666</v>
          </cell>
          <cell r="C7">
            <v>33.700000000000003</v>
          </cell>
          <cell r="D7">
            <v>19.2</v>
          </cell>
          <cell r="E7">
            <v>63.208333333333336</v>
          </cell>
          <cell r="F7">
            <v>88</v>
          </cell>
          <cell r="G7">
            <v>38</v>
          </cell>
          <cell r="H7">
            <v>8.64</v>
          </cell>
          <cell r="J7">
            <v>19.440000000000001</v>
          </cell>
          <cell r="K7">
            <v>0</v>
          </cell>
        </row>
        <row r="8">
          <cell r="B8">
            <v>21.916666666666671</v>
          </cell>
          <cell r="C8">
            <v>28</v>
          </cell>
          <cell r="D8">
            <v>19.899999999999999</v>
          </cell>
          <cell r="E8">
            <v>84.583333333333329</v>
          </cell>
          <cell r="F8">
            <v>94</v>
          </cell>
          <cell r="G8">
            <v>58</v>
          </cell>
          <cell r="H8">
            <v>11.16</v>
          </cell>
          <cell r="J8">
            <v>49.32</v>
          </cell>
          <cell r="K8">
            <v>7.2000000000000011</v>
          </cell>
        </row>
        <row r="9">
          <cell r="B9">
            <v>22.158333333333335</v>
          </cell>
          <cell r="C9">
            <v>28.3</v>
          </cell>
          <cell r="D9">
            <v>18.8</v>
          </cell>
          <cell r="E9">
            <v>77.333333333333329</v>
          </cell>
          <cell r="F9">
            <v>93</v>
          </cell>
          <cell r="G9">
            <v>44</v>
          </cell>
          <cell r="H9">
            <v>7.2</v>
          </cell>
          <cell r="J9">
            <v>15.840000000000002</v>
          </cell>
          <cell r="K9">
            <v>0.2</v>
          </cell>
        </row>
        <row r="10">
          <cell r="B10">
            <v>22.241666666666671</v>
          </cell>
          <cell r="C10">
            <v>28.3</v>
          </cell>
          <cell r="D10">
            <v>17.600000000000001</v>
          </cell>
          <cell r="E10">
            <v>72.083333333333329</v>
          </cell>
          <cell r="F10">
            <v>94</v>
          </cell>
          <cell r="G10">
            <v>41</v>
          </cell>
          <cell r="H10">
            <v>6.48</v>
          </cell>
          <cell r="J10">
            <v>19.440000000000001</v>
          </cell>
          <cell r="K10">
            <v>0</v>
          </cell>
        </row>
        <row r="11">
          <cell r="B11">
            <v>21.491666666666671</v>
          </cell>
          <cell r="C11">
            <v>28.8</v>
          </cell>
          <cell r="D11">
            <v>16.600000000000001</v>
          </cell>
          <cell r="E11">
            <v>68.708333333333329</v>
          </cell>
          <cell r="F11">
            <v>91</v>
          </cell>
          <cell r="G11">
            <v>39</v>
          </cell>
          <cell r="H11">
            <v>5.4</v>
          </cell>
          <cell r="J11">
            <v>14.76</v>
          </cell>
          <cell r="K11">
            <v>0</v>
          </cell>
        </row>
        <row r="12">
          <cell r="B12">
            <v>21.295833333333334</v>
          </cell>
          <cell r="C12">
            <v>25.8</v>
          </cell>
          <cell r="D12">
            <v>18.2</v>
          </cell>
          <cell r="E12">
            <v>61.75</v>
          </cell>
          <cell r="F12">
            <v>83</v>
          </cell>
          <cell r="G12">
            <v>31</v>
          </cell>
          <cell r="H12">
            <v>15.840000000000002</v>
          </cell>
          <cell r="J12">
            <v>28.8</v>
          </cell>
          <cell r="K12">
            <v>0</v>
          </cell>
        </row>
        <row r="13">
          <cell r="B13">
            <v>15.220833333333339</v>
          </cell>
          <cell r="C13">
            <v>21.4</v>
          </cell>
          <cell r="D13">
            <v>9.6</v>
          </cell>
          <cell r="E13">
            <v>52.666666666666664</v>
          </cell>
          <cell r="F13">
            <v>78</v>
          </cell>
          <cell r="G13">
            <v>24</v>
          </cell>
          <cell r="H13">
            <v>11.16</v>
          </cell>
          <cell r="J13">
            <v>25.56</v>
          </cell>
          <cell r="K13">
            <v>0</v>
          </cell>
        </row>
        <row r="14">
          <cell r="B14">
            <v>14.108333333333336</v>
          </cell>
          <cell r="C14">
            <v>23.9</v>
          </cell>
          <cell r="D14">
            <v>6.8</v>
          </cell>
          <cell r="E14">
            <v>53.041666666666664</v>
          </cell>
          <cell r="F14">
            <v>82</v>
          </cell>
          <cell r="G14">
            <v>21</v>
          </cell>
          <cell r="H14">
            <v>7.5600000000000005</v>
          </cell>
          <cell r="J14">
            <v>19.079999999999998</v>
          </cell>
          <cell r="K14">
            <v>0</v>
          </cell>
        </row>
        <row r="15">
          <cell r="B15">
            <v>15.345833333333333</v>
          </cell>
          <cell r="C15">
            <v>26</v>
          </cell>
          <cell r="D15">
            <v>4.9000000000000004</v>
          </cell>
          <cell r="E15">
            <v>51.291666666666664</v>
          </cell>
          <cell r="F15">
            <v>88</v>
          </cell>
          <cell r="G15">
            <v>16</v>
          </cell>
          <cell r="H15">
            <v>7.2</v>
          </cell>
          <cell r="J15">
            <v>22.68</v>
          </cell>
          <cell r="K15">
            <v>0</v>
          </cell>
        </row>
        <row r="16">
          <cell r="B16">
            <v>17.179166666666667</v>
          </cell>
          <cell r="C16">
            <v>28.1</v>
          </cell>
          <cell r="D16">
            <v>8.4</v>
          </cell>
          <cell r="E16">
            <v>49.916666666666664</v>
          </cell>
          <cell r="F16">
            <v>83</v>
          </cell>
          <cell r="G16">
            <v>19</v>
          </cell>
          <cell r="H16">
            <v>11.879999999999999</v>
          </cell>
          <cell r="J16">
            <v>23.040000000000003</v>
          </cell>
          <cell r="K16">
            <v>0</v>
          </cell>
        </row>
        <row r="17">
          <cell r="B17">
            <v>18.816666666666666</v>
          </cell>
          <cell r="C17">
            <v>31</v>
          </cell>
          <cell r="D17">
            <v>8.9</v>
          </cell>
          <cell r="E17">
            <v>50.333333333333336</v>
          </cell>
          <cell r="F17">
            <v>86</v>
          </cell>
          <cell r="G17">
            <v>15</v>
          </cell>
          <cell r="H17">
            <v>6.12</v>
          </cell>
          <cell r="J17">
            <v>14.76</v>
          </cell>
          <cell r="K17">
            <v>0</v>
          </cell>
        </row>
        <row r="18">
          <cell r="B18">
            <v>20.762499999999999</v>
          </cell>
          <cell r="C18">
            <v>31.4</v>
          </cell>
          <cell r="D18">
            <v>10.6</v>
          </cell>
          <cell r="E18">
            <v>45.5</v>
          </cell>
          <cell r="F18">
            <v>82</v>
          </cell>
          <cell r="G18">
            <v>18</v>
          </cell>
          <cell r="H18">
            <v>7.5600000000000005</v>
          </cell>
          <cell r="J18">
            <v>16.559999999999999</v>
          </cell>
          <cell r="K18">
            <v>0</v>
          </cell>
        </row>
        <row r="19">
          <cell r="B19">
            <v>22.279166666666669</v>
          </cell>
          <cell r="C19">
            <v>32.299999999999997</v>
          </cell>
          <cell r="D19">
            <v>14.1</v>
          </cell>
          <cell r="E19">
            <v>44.541666666666664</v>
          </cell>
          <cell r="F19">
            <v>69</v>
          </cell>
          <cell r="G19">
            <v>16</v>
          </cell>
          <cell r="H19">
            <v>8.64</v>
          </cell>
          <cell r="J19">
            <v>16.920000000000002</v>
          </cell>
          <cell r="K19">
            <v>0</v>
          </cell>
        </row>
        <row r="20">
          <cell r="B20">
            <v>22.391666666666666</v>
          </cell>
          <cell r="C20">
            <v>34.299999999999997</v>
          </cell>
          <cell r="D20">
            <v>11.2</v>
          </cell>
          <cell r="E20">
            <v>46.875</v>
          </cell>
          <cell r="F20">
            <v>81</v>
          </cell>
          <cell r="G20">
            <v>15</v>
          </cell>
          <cell r="H20">
            <v>9</v>
          </cell>
          <cell r="J20">
            <v>18.720000000000002</v>
          </cell>
          <cell r="K20">
            <v>0</v>
          </cell>
        </row>
        <row r="21">
          <cell r="B21">
            <v>25.795833333333324</v>
          </cell>
          <cell r="C21">
            <v>36.4</v>
          </cell>
          <cell r="D21">
            <v>16.899999999999999</v>
          </cell>
          <cell r="E21">
            <v>42.333333333333336</v>
          </cell>
          <cell r="F21">
            <v>75</v>
          </cell>
          <cell r="G21">
            <v>16</v>
          </cell>
          <cell r="H21">
            <v>8.64</v>
          </cell>
          <cell r="J21">
            <v>16.920000000000002</v>
          </cell>
          <cell r="K21">
            <v>0</v>
          </cell>
        </row>
        <row r="22">
          <cell r="B22">
            <v>26.658333333333331</v>
          </cell>
          <cell r="C22">
            <v>37.200000000000003</v>
          </cell>
          <cell r="D22">
            <v>18.3</v>
          </cell>
          <cell r="E22">
            <v>45.583333333333336</v>
          </cell>
          <cell r="F22">
            <v>78</v>
          </cell>
          <cell r="G22">
            <v>17</v>
          </cell>
          <cell r="H22">
            <v>14.4</v>
          </cell>
          <cell r="J22">
            <v>30.96</v>
          </cell>
          <cell r="K22">
            <v>0</v>
          </cell>
        </row>
        <row r="23">
          <cell r="B23">
            <v>27.326086956521738</v>
          </cell>
          <cell r="C23">
            <v>36.1</v>
          </cell>
          <cell r="D23">
            <v>17</v>
          </cell>
          <cell r="E23">
            <v>47.913043478260867</v>
          </cell>
          <cell r="F23">
            <v>82</v>
          </cell>
          <cell r="G23">
            <v>27</v>
          </cell>
          <cell r="H23">
            <v>20.52</v>
          </cell>
          <cell r="J23">
            <v>51.84</v>
          </cell>
          <cell r="K23">
            <v>0</v>
          </cell>
        </row>
        <row r="24">
          <cell r="B24">
            <v>22.541666666666668</v>
          </cell>
          <cell r="C24">
            <v>29.2</v>
          </cell>
          <cell r="D24">
            <v>18</v>
          </cell>
          <cell r="E24">
            <v>64.875</v>
          </cell>
          <cell r="F24">
            <v>89</v>
          </cell>
          <cell r="G24">
            <v>38</v>
          </cell>
          <cell r="H24">
            <v>18.36</v>
          </cell>
          <cell r="J24">
            <v>38.880000000000003</v>
          </cell>
          <cell r="K24">
            <v>3.4000000000000004</v>
          </cell>
        </row>
        <row r="25">
          <cell r="B25">
            <v>26.008333333333336</v>
          </cell>
          <cell r="C25">
            <v>36.9</v>
          </cell>
          <cell r="D25">
            <v>19.3</v>
          </cell>
          <cell r="E25">
            <v>60.708333333333336</v>
          </cell>
          <cell r="F25">
            <v>84</v>
          </cell>
          <cell r="G25">
            <v>27</v>
          </cell>
          <cell r="H25">
            <v>16.2</v>
          </cell>
          <cell r="J25">
            <v>34.200000000000003</v>
          </cell>
          <cell r="K25">
            <v>0</v>
          </cell>
        </row>
        <row r="26">
          <cell r="B26">
            <v>29.204166666666666</v>
          </cell>
          <cell r="C26">
            <v>36.9</v>
          </cell>
          <cell r="D26">
            <v>20.3</v>
          </cell>
          <cell r="E26">
            <v>45.125</v>
          </cell>
          <cell r="F26">
            <v>83</v>
          </cell>
          <cell r="G26">
            <v>17</v>
          </cell>
          <cell r="H26">
            <v>18.720000000000002</v>
          </cell>
          <cell r="J26">
            <v>46.440000000000005</v>
          </cell>
          <cell r="K26">
            <v>0</v>
          </cell>
        </row>
        <row r="27">
          <cell r="B27">
            <v>26.674999999999997</v>
          </cell>
          <cell r="C27">
            <v>36.700000000000003</v>
          </cell>
          <cell r="D27">
            <v>16.7</v>
          </cell>
          <cell r="E27">
            <v>46.958333333333336</v>
          </cell>
          <cell r="F27">
            <v>80</v>
          </cell>
          <cell r="G27">
            <v>26</v>
          </cell>
          <cell r="H27">
            <v>17.64</v>
          </cell>
          <cell r="J27">
            <v>42.12</v>
          </cell>
          <cell r="K27">
            <v>0</v>
          </cell>
        </row>
        <row r="28">
          <cell r="B28">
            <v>17.341666666666669</v>
          </cell>
          <cell r="C28">
            <v>21.5</v>
          </cell>
          <cell r="D28">
            <v>15.3</v>
          </cell>
          <cell r="E28">
            <v>64.333333333333329</v>
          </cell>
          <cell r="F28">
            <v>74</v>
          </cell>
          <cell r="G28">
            <v>50</v>
          </cell>
          <cell r="H28">
            <v>14.4</v>
          </cell>
          <cell r="J28">
            <v>30.6</v>
          </cell>
          <cell r="K28">
            <v>0</v>
          </cell>
        </row>
        <row r="29">
          <cell r="B29">
            <v>14.741666666666665</v>
          </cell>
          <cell r="C29">
            <v>22</v>
          </cell>
          <cell r="D29">
            <v>10.1</v>
          </cell>
          <cell r="E29">
            <v>63.166666666666664</v>
          </cell>
          <cell r="F29">
            <v>81</v>
          </cell>
          <cell r="G29">
            <v>45</v>
          </cell>
          <cell r="H29">
            <v>13.68</v>
          </cell>
          <cell r="J29">
            <v>25.2</v>
          </cell>
          <cell r="K29">
            <v>0</v>
          </cell>
        </row>
        <row r="30">
          <cell r="B30">
            <v>16.733333333333331</v>
          </cell>
          <cell r="C30">
            <v>27.1</v>
          </cell>
          <cell r="D30">
            <v>11.1</v>
          </cell>
          <cell r="E30">
            <v>54.458333333333336</v>
          </cell>
          <cell r="F30">
            <v>82</v>
          </cell>
          <cell r="G30">
            <v>16</v>
          </cell>
          <cell r="H30">
            <v>12.24</v>
          </cell>
          <cell r="J30">
            <v>24.12</v>
          </cell>
          <cell r="K30">
            <v>0</v>
          </cell>
        </row>
        <row r="31">
          <cell r="B31">
            <v>19.808333333333334</v>
          </cell>
          <cell r="C31">
            <v>29.5</v>
          </cell>
          <cell r="D31">
            <v>12.4</v>
          </cell>
          <cell r="E31">
            <v>42.208333333333336</v>
          </cell>
          <cell r="F31">
            <v>61</v>
          </cell>
          <cell r="G31">
            <v>22</v>
          </cell>
          <cell r="H31">
            <v>11.16</v>
          </cell>
          <cell r="J31">
            <v>22.68</v>
          </cell>
          <cell r="K31">
            <v>0</v>
          </cell>
        </row>
        <row r="32">
          <cell r="B32">
            <v>22.629166666666663</v>
          </cell>
          <cell r="C32">
            <v>29.7</v>
          </cell>
          <cell r="D32">
            <v>16.600000000000001</v>
          </cell>
          <cell r="E32">
            <v>44</v>
          </cell>
          <cell r="F32">
            <v>62</v>
          </cell>
          <cell r="G32">
            <v>32</v>
          </cell>
          <cell r="H32">
            <v>8.64</v>
          </cell>
          <cell r="J32">
            <v>18.36</v>
          </cell>
          <cell r="K32">
            <v>0</v>
          </cell>
        </row>
        <row r="33">
          <cell r="B33">
            <v>25.162499999999998</v>
          </cell>
          <cell r="C33">
            <v>36</v>
          </cell>
          <cell r="D33">
            <v>16.600000000000001</v>
          </cell>
          <cell r="E33">
            <v>52.041666666666664</v>
          </cell>
          <cell r="F33">
            <v>83</v>
          </cell>
          <cell r="G33">
            <v>16</v>
          </cell>
          <cell r="H33">
            <v>6.12</v>
          </cell>
          <cell r="J33">
            <v>23.040000000000003</v>
          </cell>
          <cell r="K33">
            <v>0</v>
          </cell>
        </row>
        <row r="34">
          <cell r="B34">
            <v>27.404166666666669</v>
          </cell>
          <cell r="C34">
            <v>37.5</v>
          </cell>
          <cell r="D34">
            <v>18.5</v>
          </cell>
          <cell r="E34">
            <v>42</v>
          </cell>
          <cell r="F34">
            <v>71</v>
          </cell>
          <cell r="G34">
            <v>20</v>
          </cell>
          <cell r="H34">
            <v>17.64</v>
          </cell>
          <cell r="J34">
            <v>35.28</v>
          </cell>
          <cell r="K34">
            <v>0</v>
          </cell>
        </row>
        <row r="35">
          <cell r="B35">
            <v>28.920833333333334</v>
          </cell>
          <cell r="C35">
            <v>37.700000000000003</v>
          </cell>
          <cell r="D35">
            <v>20.7</v>
          </cell>
          <cell r="E35">
            <v>37.083333333333336</v>
          </cell>
          <cell r="F35">
            <v>64</v>
          </cell>
          <cell r="G35">
            <v>21</v>
          </cell>
          <cell r="H35">
            <v>19.8</v>
          </cell>
          <cell r="J35">
            <v>39.24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>
            <v>18.100000000000001</v>
          </cell>
          <cell r="C32">
            <v>27</v>
          </cell>
          <cell r="D32">
            <v>12</v>
          </cell>
          <cell r="E32">
            <v>70.714285714285708</v>
          </cell>
          <cell r="F32">
            <v>89</v>
          </cell>
          <cell r="G32">
            <v>46</v>
          </cell>
          <cell r="H32">
            <v>15.840000000000002</v>
          </cell>
          <cell r="J32">
            <v>26.64</v>
          </cell>
          <cell r="K32">
            <v>0</v>
          </cell>
        </row>
        <row r="33">
          <cell r="B33">
            <v>21.591666666666665</v>
          </cell>
          <cell r="C33">
            <v>29.6</v>
          </cell>
          <cell r="D33">
            <v>13.9</v>
          </cell>
          <cell r="E33">
            <v>70.833333333333329</v>
          </cell>
          <cell r="F33">
            <v>99</v>
          </cell>
          <cell r="G33">
            <v>39</v>
          </cell>
          <cell r="H33">
            <v>21.6</v>
          </cell>
          <cell r="J33">
            <v>34.200000000000003</v>
          </cell>
          <cell r="K33">
            <v>0</v>
          </cell>
        </row>
        <row r="34">
          <cell r="B34">
            <v>22.7</v>
          </cell>
          <cell r="C34">
            <v>30.2</v>
          </cell>
          <cell r="D34">
            <v>16.7</v>
          </cell>
          <cell r="E34">
            <v>61.875</v>
          </cell>
          <cell r="F34">
            <v>85</v>
          </cell>
          <cell r="G34">
            <v>37</v>
          </cell>
          <cell r="H34">
            <v>28.8</v>
          </cell>
          <cell r="J34">
            <v>46.800000000000004</v>
          </cell>
          <cell r="K34">
            <v>0</v>
          </cell>
        </row>
        <row r="35">
          <cell r="B35">
            <v>22.483333333333331</v>
          </cell>
          <cell r="C35">
            <v>31.2</v>
          </cell>
          <cell r="D35">
            <v>15.9</v>
          </cell>
          <cell r="E35">
            <v>60.333333333333336</v>
          </cell>
          <cell r="F35">
            <v>86</v>
          </cell>
          <cell r="G35">
            <v>29</v>
          </cell>
          <cell r="H35">
            <v>30.240000000000002</v>
          </cell>
          <cell r="J35">
            <v>44.28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25.241666666666671</v>
          </cell>
          <cell r="C5">
            <v>33.6</v>
          </cell>
          <cell r="D5">
            <v>16.100000000000001</v>
          </cell>
          <cell r="E5">
            <v>60</v>
          </cell>
          <cell r="F5">
            <v>81</v>
          </cell>
          <cell r="G5">
            <v>44</v>
          </cell>
          <cell r="H5">
            <v>17.64</v>
          </cell>
          <cell r="J5">
            <v>38.880000000000003</v>
          </cell>
          <cell r="K5">
            <v>0</v>
          </cell>
        </row>
        <row r="6">
          <cell r="B6">
            <v>25.604166666666668</v>
          </cell>
          <cell r="C6">
            <v>32.9</v>
          </cell>
          <cell r="D6">
            <v>17.399999999999999</v>
          </cell>
          <cell r="E6">
            <v>70.708333333333329</v>
          </cell>
          <cell r="F6">
            <v>85</v>
          </cell>
          <cell r="G6">
            <v>51</v>
          </cell>
          <cell r="H6">
            <v>15.840000000000002</v>
          </cell>
          <cell r="J6">
            <v>37.080000000000005</v>
          </cell>
          <cell r="K6">
            <v>0</v>
          </cell>
        </row>
        <row r="7">
          <cell r="B7">
            <v>25.645833333333332</v>
          </cell>
          <cell r="C7">
            <v>31.6</v>
          </cell>
          <cell r="D7">
            <v>19.8</v>
          </cell>
          <cell r="E7">
            <v>75.625</v>
          </cell>
          <cell r="F7">
            <v>84</v>
          </cell>
          <cell r="G7">
            <v>62</v>
          </cell>
          <cell r="H7">
            <v>10.44</v>
          </cell>
          <cell r="J7">
            <v>29.880000000000003</v>
          </cell>
          <cell r="K7">
            <v>0</v>
          </cell>
        </row>
        <row r="8">
          <cell r="B8">
            <v>22.341666666666669</v>
          </cell>
          <cell r="C8">
            <v>25.6</v>
          </cell>
          <cell r="D8">
            <v>20.5</v>
          </cell>
          <cell r="E8">
            <v>85.875</v>
          </cell>
          <cell r="F8">
            <v>96</v>
          </cell>
          <cell r="G8">
            <v>73</v>
          </cell>
          <cell r="H8">
            <v>10.8</v>
          </cell>
          <cell r="J8">
            <v>36.36</v>
          </cell>
          <cell r="K8">
            <v>17.399999999999999</v>
          </cell>
        </row>
        <row r="9">
          <cell r="B9">
            <v>21.704166666666666</v>
          </cell>
          <cell r="C9">
            <v>26.8</v>
          </cell>
          <cell r="D9">
            <v>18.600000000000001</v>
          </cell>
          <cell r="E9">
            <v>85.916666666666671</v>
          </cell>
          <cell r="F9">
            <v>94</v>
          </cell>
          <cell r="G9">
            <v>80</v>
          </cell>
          <cell r="H9">
            <v>14.4</v>
          </cell>
          <cell r="J9">
            <v>25.56</v>
          </cell>
          <cell r="K9">
            <v>0</v>
          </cell>
        </row>
        <row r="10">
          <cell r="B10">
            <v>20.824999999999999</v>
          </cell>
          <cell r="C10">
            <v>28.5</v>
          </cell>
          <cell r="D10">
            <v>15.2</v>
          </cell>
          <cell r="E10">
            <v>82.708333333333329</v>
          </cell>
          <cell r="F10">
            <v>88</v>
          </cell>
          <cell r="G10">
            <v>74</v>
          </cell>
          <cell r="H10">
            <v>10.8</v>
          </cell>
          <cell r="J10">
            <v>25.92</v>
          </cell>
          <cell r="K10">
            <v>0</v>
          </cell>
        </row>
        <row r="11">
          <cell r="B11">
            <v>21.887500000000003</v>
          </cell>
          <cell r="C11">
            <v>28.6</v>
          </cell>
          <cell r="D11">
            <v>15.4</v>
          </cell>
          <cell r="E11">
            <v>76.041666666666671</v>
          </cell>
          <cell r="F11">
            <v>83</v>
          </cell>
          <cell r="G11">
            <v>68</v>
          </cell>
          <cell r="H11">
            <v>13.32</v>
          </cell>
          <cell r="J11">
            <v>30.6</v>
          </cell>
          <cell r="K11">
            <v>0</v>
          </cell>
        </row>
        <row r="12">
          <cell r="B12">
            <v>19.654166666666665</v>
          </cell>
          <cell r="C12">
            <v>22.7</v>
          </cell>
          <cell r="D12">
            <v>17.399999999999999</v>
          </cell>
          <cell r="E12">
            <v>76.875</v>
          </cell>
          <cell r="F12">
            <v>85</v>
          </cell>
          <cell r="G12">
            <v>59</v>
          </cell>
          <cell r="H12">
            <v>19.079999999999998</v>
          </cell>
          <cell r="J12">
            <v>36.72</v>
          </cell>
          <cell r="K12">
            <v>1.2000000000000002</v>
          </cell>
        </row>
        <row r="13">
          <cell r="B13">
            <v>14.141666666666667</v>
          </cell>
          <cell r="C13">
            <v>20.5</v>
          </cell>
          <cell r="D13">
            <v>6.6</v>
          </cell>
          <cell r="E13">
            <v>62.333333333333336</v>
          </cell>
          <cell r="F13">
            <v>78</v>
          </cell>
          <cell r="G13">
            <v>49</v>
          </cell>
          <cell r="H13">
            <v>15.120000000000001</v>
          </cell>
          <cell r="J13">
            <v>30.96</v>
          </cell>
          <cell r="K13">
            <v>0</v>
          </cell>
        </row>
        <row r="14">
          <cell r="B14">
            <v>14.850000000000001</v>
          </cell>
          <cell r="C14">
            <v>24.4</v>
          </cell>
          <cell r="D14">
            <v>9.3000000000000007</v>
          </cell>
          <cell r="E14">
            <v>58.708333333333336</v>
          </cell>
          <cell r="F14">
            <v>68</v>
          </cell>
          <cell r="G14">
            <v>50</v>
          </cell>
          <cell r="H14">
            <v>18.720000000000002</v>
          </cell>
          <cell r="J14">
            <v>35.28</v>
          </cell>
          <cell r="K14">
            <v>0</v>
          </cell>
        </row>
        <row r="15">
          <cell r="B15">
            <v>15.912500000000001</v>
          </cell>
          <cell r="C15">
            <v>26.6</v>
          </cell>
          <cell r="D15">
            <v>5.6</v>
          </cell>
          <cell r="E15">
            <v>58.5</v>
          </cell>
          <cell r="F15">
            <v>73</v>
          </cell>
          <cell r="G15">
            <v>46</v>
          </cell>
          <cell r="H15">
            <v>14.04</v>
          </cell>
          <cell r="J15">
            <v>30.240000000000002</v>
          </cell>
          <cell r="K15">
            <v>0</v>
          </cell>
        </row>
        <row r="16">
          <cell r="B16">
            <v>19.012499999999999</v>
          </cell>
          <cell r="C16">
            <v>28.3</v>
          </cell>
          <cell r="D16">
            <v>10.8</v>
          </cell>
          <cell r="E16">
            <v>62.875</v>
          </cell>
          <cell r="F16">
            <v>73</v>
          </cell>
          <cell r="G16">
            <v>53</v>
          </cell>
          <cell r="H16">
            <v>12.6</v>
          </cell>
          <cell r="J16">
            <v>25.56</v>
          </cell>
          <cell r="K16">
            <v>0</v>
          </cell>
        </row>
        <row r="17">
          <cell r="B17">
            <v>20.083333333333332</v>
          </cell>
          <cell r="C17">
            <v>30.2</v>
          </cell>
          <cell r="D17">
            <v>11.7</v>
          </cell>
          <cell r="E17">
            <v>63.75</v>
          </cell>
          <cell r="F17">
            <v>72</v>
          </cell>
          <cell r="G17">
            <v>52</v>
          </cell>
          <cell r="H17">
            <v>11.520000000000001</v>
          </cell>
          <cell r="J17">
            <v>23.040000000000003</v>
          </cell>
          <cell r="K17">
            <v>0</v>
          </cell>
        </row>
        <row r="18">
          <cell r="B18">
            <v>20.245833333333334</v>
          </cell>
          <cell r="C18">
            <v>30.7</v>
          </cell>
          <cell r="D18">
            <v>12.5</v>
          </cell>
          <cell r="E18">
            <v>64.958333333333329</v>
          </cell>
          <cell r="F18">
            <v>72</v>
          </cell>
          <cell r="G18">
            <v>53</v>
          </cell>
          <cell r="H18">
            <v>12.24</v>
          </cell>
          <cell r="J18">
            <v>23.759999999999998</v>
          </cell>
          <cell r="K18">
            <v>0</v>
          </cell>
        </row>
        <row r="19">
          <cell r="B19">
            <v>20.770833333333336</v>
          </cell>
          <cell r="C19">
            <v>30.4</v>
          </cell>
          <cell r="D19">
            <v>10.4</v>
          </cell>
          <cell r="E19">
            <v>65.083333333333329</v>
          </cell>
          <cell r="F19">
            <v>74</v>
          </cell>
          <cell r="G19">
            <v>51</v>
          </cell>
          <cell r="H19">
            <v>10.44</v>
          </cell>
          <cell r="J19">
            <v>24.48</v>
          </cell>
          <cell r="K19">
            <v>0</v>
          </cell>
        </row>
        <row r="20">
          <cell r="B20">
            <v>23.383333333333336</v>
          </cell>
          <cell r="C20">
            <v>31.9</v>
          </cell>
          <cell r="D20">
            <v>14.2</v>
          </cell>
          <cell r="E20">
            <v>66.75</v>
          </cell>
          <cell r="F20">
            <v>80</v>
          </cell>
          <cell r="G20">
            <v>59</v>
          </cell>
          <cell r="H20">
            <v>14.4</v>
          </cell>
          <cell r="J20">
            <v>22.68</v>
          </cell>
          <cell r="K20">
            <v>0</v>
          </cell>
        </row>
        <row r="21">
          <cell r="B21">
            <v>26.249999999999996</v>
          </cell>
          <cell r="C21">
            <v>32.700000000000003</v>
          </cell>
          <cell r="D21">
            <v>20.6</v>
          </cell>
          <cell r="E21">
            <v>68.75</v>
          </cell>
          <cell r="F21">
            <v>87</v>
          </cell>
          <cell r="G21">
            <v>50</v>
          </cell>
          <cell r="H21">
            <v>18</v>
          </cell>
          <cell r="J21">
            <v>33.480000000000004</v>
          </cell>
          <cell r="K21">
            <v>0</v>
          </cell>
        </row>
        <row r="22">
          <cell r="B22">
            <v>27.200000000000003</v>
          </cell>
          <cell r="C22">
            <v>32.799999999999997</v>
          </cell>
          <cell r="D22">
            <v>22.9</v>
          </cell>
          <cell r="E22">
            <v>72.583333333333329</v>
          </cell>
          <cell r="F22">
            <v>89</v>
          </cell>
          <cell r="G22">
            <v>55</v>
          </cell>
          <cell r="H22">
            <v>17.28</v>
          </cell>
          <cell r="J22">
            <v>35.28</v>
          </cell>
          <cell r="K22">
            <v>0</v>
          </cell>
        </row>
        <row r="23">
          <cell r="B23">
            <v>27.908695652173911</v>
          </cell>
          <cell r="C23">
            <v>32.299999999999997</v>
          </cell>
          <cell r="D23">
            <v>23</v>
          </cell>
          <cell r="E23">
            <v>74.391304347826093</v>
          </cell>
          <cell r="F23">
            <v>89</v>
          </cell>
          <cell r="G23">
            <v>55</v>
          </cell>
          <cell r="H23">
            <v>21.240000000000002</v>
          </cell>
          <cell r="J23">
            <v>52.92</v>
          </cell>
          <cell r="K23">
            <v>0</v>
          </cell>
        </row>
        <row r="24">
          <cell r="B24">
            <v>22.762499999999999</v>
          </cell>
          <cell r="C24">
            <v>29.3</v>
          </cell>
          <cell r="D24">
            <v>18.7</v>
          </cell>
          <cell r="E24">
            <v>71.125</v>
          </cell>
          <cell r="F24">
            <v>78</v>
          </cell>
          <cell r="G24">
            <v>62</v>
          </cell>
          <cell r="H24">
            <v>18.720000000000002</v>
          </cell>
          <cell r="J24">
            <v>41.04</v>
          </cell>
          <cell r="K24">
            <v>10.4</v>
          </cell>
        </row>
        <row r="25">
          <cell r="B25">
            <v>26.800000000000008</v>
          </cell>
          <cell r="C25">
            <v>32.299999999999997</v>
          </cell>
          <cell r="D25">
            <v>22.8</v>
          </cell>
          <cell r="E25">
            <v>79.833333333333329</v>
          </cell>
          <cell r="F25">
            <v>91</v>
          </cell>
          <cell r="G25">
            <v>70</v>
          </cell>
          <cell r="H25">
            <v>16.559999999999999</v>
          </cell>
          <cell r="J25">
            <v>34.92</v>
          </cell>
          <cell r="K25">
            <v>0</v>
          </cell>
        </row>
        <row r="26">
          <cell r="B26">
            <v>28.479166666666671</v>
          </cell>
          <cell r="C26">
            <v>32</v>
          </cell>
          <cell r="D26">
            <v>23.3</v>
          </cell>
          <cell r="E26">
            <v>77.25</v>
          </cell>
          <cell r="F26">
            <v>91</v>
          </cell>
          <cell r="G26">
            <v>60</v>
          </cell>
          <cell r="H26">
            <v>20.88</v>
          </cell>
          <cell r="J26">
            <v>44.28</v>
          </cell>
          <cell r="K26">
            <v>0</v>
          </cell>
        </row>
        <row r="27">
          <cell r="B27">
            <v>26.537500000000005</v>
          </cell>
          <cell r="C27">
            <v>32.200000000000003</v>
          </cell>
          <cell r="D27">
            <v>20.100000000000001</v>
          </cell>
          <cell r="E27">
            <v>75.75</v>
          </cell>
          <cell r="F27">
            <v>91</v>
          </cell>
          <cell r="G27">
            <v>59</v>
          </cell>
          <cell r="H27">
            <v>29.52</v>
          </cell>
          <cell r="J27">
            <v>53.28</v>
          </cell>
          <cell r="K27">
            <v>0</v>
          </cell>
        </row>
        <row r="28">
          <cell r="B28">
            <v>20.691666666666666</v>
          </cell>
          <cell r="C28">
            <v>22.7</v>
          </cell>
          <cell r="D28">
            <v>18.8</v>
          </cell>
          <cell r="E28">
            <v>70.791666666666671</v>
          </cell>
          <cell r="F28">
            <v>84</v>
          </cell>
          <cell r="G28">
            <v>58</v>
          </cell>
          <cell r="H28">
            <v>21.240000000000002</v>
          </cell>
          <cell r="J28">
            <v>48.6</v>
          </cell>
          <cell r="K28">
            <v>0</v>
          </cell>
        </row>
        <row r="29">
          <cell r="B29">
            <v>17.383333333333333</v>
          </cell>
          <cell r="C29">
            <v>24.5</v>
          </cell>
          <cell r="D29">
            <v>11.3</v>
          </cell>
          <cell r="E29">
            <v>67.375</v>
          </cell>
          <cell r="F29">
            <v>78</v>
          </cell>
          <cell r="G29">
            <v>61</v>
          </cell>
          <cell r="H29">
            <v>19.079999999999998</v>
          </cell>
          <cell r="J29">
            <v>39.96</v>
          </cell>
          <cell r="K29">
            <v>0</v>
          </cell>
        </row>
        <row r="30">
          <cell r="B30">
            <v>18.3</v>
          </cell>
          <cell r="C30">
            <v>27.9</v>
          </cell>
          <cell r="D30">
            <v>11</v>
          </cell>
          <cell r="E30">
            <v>69.25</v>
          </cell>
          <cell r="F30">
            <v>82</v>
          </cell>
          <cell r="G30">
            <v>54</v>
          </cell>
          <cell r="H30">
            <v>12.96</v>
          </cell>
          <cell r="J30">
            <v>26.28</v>
          </cell>
          <cell r="K30">
            <v>0</v>
          </cell>
        </row>
        <row r="31">
          <cell r="B31">
            <v>21.766666666666662</v>
          </cell>
          <cell r="C31">
            <v>30.3</v>
          </cell>
          <cell r="D31">
            <v>13.2</v>
          </cell>
          <cell r="E31">
            <v>66</v>
          </cell>
          <cell r="F31">
            <v>76</v>
          </cell>
          <cell r="G31">
            <v>55</v>
          </cell>
          <cell r="H31">
            <v>11.879999999999999</v>
          </cell>
          <cell r="J31">
            <v>27.720000000000002</v>
          </cell>
          <cell r="K31">
            <v>0</v>
          </cell>
        </row>
        <row r="32">
          <cell r="B32">
            <v>23.512500000000003</v>
          </cell>
          <cell r="C32">
            <v>29.5</v>
          </cell>
          <cell r="D32">
            <v>19.8</v>
          </cell>
          <cell r="E32">
            <v>67.791666666666671</v>
          </cell>
          <cell r="F32">
            <v>77</v>
          </cell>
          <cell r="G32">
            <v>59</v>
          </cell>
          <cell r="H32">
            <v>13.68</v>
          </cell>
          <cell r="J32">
            <v>28.8</v>
          </cell>
          <cell r="K32">
            <v>1.5999999999999999</v>
          </cell>
        </row>
        <row r="33">
          <cell r="B33">
            <v>25.924999999999997</v>
          </cell>
          <cell r="C33">
            <v>32.1</v>
          </cell>
          <cell r="D33">
            <v>19.8</v>
          </cell>
          <cell r="E33">
            <v>75.5</v>
          </cell>
          <cell r="F33">
            <v>86</v>
          </cell>
          <cell r="G33">
            <v>69</v>
          </cell>
          <cell r="H33">
            <v>11.16</v>
          </cell>
          <cell r="J33">
            <v>30.96</v>
          </cell>
          <cell r="K33">
            <v>0</v>
          </cell>
        </row>
        <row r="34">
          <cell r="B34">
            <v>28.016666666666666</v>
          </cell>
          <cell r="C34">
            <v>32.5</v>
          </cell>
          <cell r="D34">
            <v>23.5</v>
          </cell>
          <cell r="E34">
            <v>73.75</v>
          </cell>
          <cell r="F34">
            <v>91</v>
          </cell>
          <cell r="G34">
            <v>61</v>
          </cell>
          <cell r="H34">
            <v>15.48</v>
          </cell>
          <cell r="J34">
            <v>33.119999999999997</v>
          </cell>
          <cell r="K34">
            <v>0</v>
          </cell>
        </row>
        <row r="35">
          <cell r="B35">
            <v>28.762499999999992</v>
          </cell>
          <cell r="C35">
            <v>31.7</v>
          </cell>
          <cell r="D35">
            <v>26.5</v>
          </cell>
          <cell r="E35">
            <v>71.041666666666671</v>
          </cell>
          <cell r="F35">
            <v>90</v>
          </cell>
          <cell r="G35">
            <v>50</v>
          </cell>
          <cell r="H35">
            <v>16.2</v>
          </cell>
          <cell r="J35">
            <v>39.96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24.383333333333336</v>
          </cell>
          <cell r="C5">
            <v>35.799999999999997</v>
          </cell>
          <cell r="D5">
            <v>15.6</v>
          </cell>
          <cell r="E5">
            <v>57.291666666666664</v>
          </cell>
          <cell r="F5">
            <v>87</v>
          </cell>
          <cell r="G5">
            <v>26</v>
          </cell>
          <cell r="H5">
            <v>21.240000000000002</v>
          </cell>
          <cell r="J5">
            <v>38.519999999999996</v>
          </cell>
          <cell r="K5">
            <v>0</v>
          </cell>
        </row>
        <row r="6">
          <cell r="B6">
            <v>26.037500000000005</v>
          </cell>
          <cell r="C6">
            <v>36.1</v>
          </cell>
          <cell r="D6">
            <v>19.100000000000001</v>
          </cell>
          <cell r="E6">
            <v>60.25</v>
          </cell>
          <cell r="F6">
            <v>86</v>
          </cell>
          <cell r="G6">
            <v>29</v>
          </cell>
          <cell r="H6">
            <v>20.88</v>
          </cell>
          <cell r="J6">
            <v>37.800000000000004</v>
          </cell>
          <cell r="K6">
            <v>0</v>
          </cell>
        </row>
        <row r="7">
          <cell r="B7">
            <v>26.791666666666668</v>
          </cell>
          <cell r="C7">
            <v>35.4</v>
          </cell>
          <cell r="D7">
            <v>20.8</v>
          </cell>
          <cell r="E7">
            <v>66.166666666666671</v>
          </cell>
          <cell r="F7">
            <v>90</v>
          </cell>
          <cell r="G7">
            <v>33</v>
          </cell>
          <cell r="H7">
            <v>18.36</v>
          </cell>
          <cell r="J7">
            <v>32.4</v>
          </cell>
          <cell r="K7">
            <v>0</v>
          </cell>
        </row>
        <row r="8">
          <cell r="B8">
            <v>22.591666666666669</v>
          </cell>
          <cell r="C8">
            <v>28.2</v>
          </cell>
          <cell r="D8">
            <v>20.399999999999999</v>
          </cell>
          <cell r="E8">
            <v>83.666666666666671</v>
          </cell>
          <cell r="F8">
            <v>93</v>
          </cell>
          <cell r="G8">
            <v>61</v>
          </cell>
          <cell r="H8">
            <v>21.6</v>
          </cell>
          <cell r="J8">
            <v>35.64</v>
          </cell>
          <cell r="K8">
            <v>9.4</v>
          </cell>
        </row>
        <row r="9">
          <cell r="B9">
            <v>21.779166666666669</v>
          </cell>
          <cell r="C9">
            <v>26.2</v>
          </cell>
          <cell r="D9">
            <v>19</v>
          </cell>
          <cell r="E9">
            <v>82.666666666666671</v>
          </cell>
          <cell r="F9">
            <v>95</v>
          </cell>
          <cell r="G9">
            <v>56</v>
          </cell>
          <cell r="H9">
            <v>13.68</v>
          </cell>
          <cell r="J9">
            <v>23.040000000000003</v>
          </cell>
          <cell r="K9">
            <v>0</v>
          </cell>
        </row>
        <row r="10">
          <cell r="B10">
            <v>21.491666666666671</v>
          </cell>
          <cell r="C10">
            <v>28.6</v>
          </cell>
          <cell r="D10">
            <v>17.2</v>
          </cell>
          <cell r="E10">
            <v>80.375</v>
          </cell>
          <cell r="F10">
            <v>100</v>
          </cell>
          <cell r="G10">
            <v>47</v>
          </cell>
          <cell r="H10">
            <v>9.7200000000000006</v>
          </cell>
          <cell r="J10">
            <v>26.28</v>
          </cell>
          <cell r="K10">
            <v>0</v>
          </cell>
        </row>
        <row r="11">
          <cell r="B11">
            <v>21.591666666666665</v>
          </cell>
          <cell r="C11">
            <v>30.8</v>
          </cell>
          <cell r="D11">
            <v>14.5</v>
          </cell>
          <cell r="E11">
            <v>74.791666666666671</v>
          </cell>
          <cell r="F11">
            <v>100</v>
          </cell>
          <cell r="G11">
            <v>38</v>
          </cell>
          <cell r="H11">
            <v>10.08</v>
          </cell>
          <cell r="J11">
            <v>19.8</v>
          </cell>
          <cell r="K11">
            <v>0</v>
          </cell>
        </row>
        <row r="12">
          <cell r="B12">
            <v>21.845833333333331</v>
          </cell>
          <cell r="C12">
            <v>26.6</v>
          </cell>
          <cell r="D12">
            <v>19</v>
          </cell>
          <cell r="E12">
            <v>70.458333333333329</v>
          </cell>
          <cell r="F12">
            <v>90</v>
          </cell>
          <cell r="G12">
            <v>48</v>
          </cell>
          <cell r="H12">
            <v>20.52</v>
          </cell>
          <cell r="J12">
            <v>36.36</v>
          </cell>
          <cell r="K12">
            <v>0</v>
          </cell>
        </row>
        <row r="13">
          <cell r="B13">
            <v>16.508333333333333</v>
          </cell>
          <cell r="C13">
            <v>22</v>
          </cell>
          <cell r="D13">
            <v>12.6</v>
          </cell>
          <cell r="E13">
            <v>55.333333333333336</v>
          </cell>
          <cell r="F13">
            <v>83</v>
          </cell>
          <cell r="G13">
            <v>27</v>
          </cell>
          <cell r="H13">
            <v>18.720000000000002</v>
          </cell>
          <cell r="J13">
            <v>34.200000000000003</v>
          </cell>
          <cell r="K13">
            <v>0</v>
          </cell>
        </row>
        <row r="14">
          <cell r="B14">
            <v>14.741666666666667</v>
          </cell>
          <cell r="C14">
            <v>25.1</v>
          </cell>
          <cell r="D14">
            <v>6.6</v>
          </cell>
          <cell r="E14">
            <v>59.333333333333336</v>
          </cell>
          <cell r="F14">
            <v>91</v>
          </cell>
          <cell r="G14">
            <v>24</v>
          </cell>
          <cell r="H14">
            <v>10.8</v>
          </cell>
          <cell r="J14">
            <v>28.08</v>
          </cell>
          <cell r="K14">
            <v>0</v>
          </cell>
        </row>
        <row r="15">
          <cell r="B15">
            <v>15.95833333333333</v>
          </cell>
          <cell r="C15">
            <v>27.2</v>
          </cell>
          <cell r="D15">
            <v>6.4</v>
          </cell>
          <cell r="E15">
            <v>59.291666666666664</v>
          </cell>
          <cell r="F15">
            <v>93</v>
          </cell>
          <cell r="G15">
            <v>20</v>
          </cell>
          <cell r="H15">
            <v>11.879999999999999</v>
          </cell>
          <cell r="J15">
            <v>25.92</v>
          </cell>
          <cell r="K15">
            <v>0</v>
          </cell>
        </row>
        <row r="16">
          <cell r="B16">
            <v>15.666666666666663</v>
          </cell>
          <cell r="C16">
            <v>29</v>
          </cell>
          <cell r="D16">
            <v>4.2</v>
          </cell>
          <cell r="E16">
            <v>60.958333333333336</v>
          </cell>
          <cell r="F16">
            <v>93</v>
          </cell>
          <cell r="G16">
            <v>18</v>
          </cell>
          <cell r="H16">
            <v>13.32</v>
          </cell>
          <cell r="J16">
            <v>27.36</v>
          </cell>
          <cell r="K16">
            <v>0</v>
          </cell>
        </row>
        <row r="17">
          <cell r="B17">
            <v>18.099999999999998</v>
          </cell>
          <cell r="C17">
            <v>32.1</v>
          </cell>
          <cell r="D17">
            <v>6.6</v>
          </cell>
          <cell r="E17">
            <v>59.083333333333336</v>
          </cell>
          <cell r="F17">
            <v>93</v>
          </cell>
          <cell r="G17">
            <v>17</v>
          </cell>
          <cell r="H17">
            <v>15.840000000000002</v>
          </cell>
          <cell r="J17">
            <v>24.12</v>
          </cell>
          <cell r="K17">
            <v>0</v>
          </cell>
        </row>
        <row r="18">
          <cell r="B18">
            <v>19.5625</v>
          </cell>
          <cell r="C18">
            <v>32.9</v>
          </cell>
          <cell r="D18">
            <v>9</v>
          </cell>
          <cell r="E18">
            <v>58.041666666666664</v>
          </cell>
          <cell r="F18">
            <v>92</v>
          </cell>
          <cell r="G18">
            <v>16</v>
          </cell>
          <cell r="H18">
            <v>17.64</v>
          </cell>
          <cell r="J18">
            <v>33.119999999999997</v>
          </cell>
          <cell r="K18">
            <v>0</v>
          </cell>
        </row>
        <row r="19">
          <cell r="B19">
            <v>20.750000000000004</v>
          </cell>
          <cell r="C19">
            <v>33.1</v>
          </cell>
          <cell r="D19">
            <v>10.7</v>
          </cell>
          <cell r="E19">
            <v>57.958333333333336</v>
          </cell>
          <cell r="F19">
            <v>92</v>
          </cell>
          <cell r="G19">
            <v>15</v>
          </cell>
          <cell r="H19">
            <v>11.16</v>
          </cell>
          <cell r="J19">
            <v>24.840000000000003</v>
          </cell>
          <cell r="K19">
            <v>0</v>
          </cell>
        </row>
        <row r="20">
          <cell r="B20">
            <v>21.625</v>
          </cell>
          <cell r="C20">
            <v>36.299999999999997</v>
          </cell>
          <cell r="D20">
            <v>10.4</v>
          </cell>
          <cell r="E20">
            <v>57.583333333333336</v>
          </cell>
          <cell r="F20">
            <v>90</v>
          </cell>
          <cell r="G20">
            <v>14</v>
          </cell>
          <cell r="H20">
            <v>13.32</v>
          </cell>
          <cell r="J20">
            <v>25.56</v>
          </cell>
          <cell r="K20">
            <v>0</v>
          </cell>
        </row>
        <row r="21">
          <cell r="B21">
            <v>23.899999999999995</v>
          </cell>
          <cell r="C21">
            <v>36.4</v>
          </cell>
          <cell r="D21">
            <v>15</v>
          </cell>
          <cell r="E21">
            <v>59.75</v>
          </cell>
          <cell r="F21">
            <v>88</v>
          </cell>
          <cell r="G21">
            <v>19</v>
          </cell>
          <cell r="H21">
            <v>6.48</v>
          </cell>
          <cell r="J21">
            <v>15.48</v>
          </cell>
          <cell r="K21">
            <v>0</v>
          </cell>
        </row>
        <row r="22">
          <cell r="B22">
            <v>26.129166666666674</v>
          </cell>
          <cell r="C22">
            <v>37.5</v>
          </cell>
          <cell r="D22">
            <v>16.600000000000001</v>
          </cell>
          <cell r="E22">
            <v>56.166666666666664</v>
          </cell>
          <cell r="F22">
            <v>89</v>
          </cell>
          <cell r="G22">
            <v>20</v>
          </cell>
          <cell r="H22">
            <v>26.28</v>
          </cell>
          <cell r="J22">
            <v>42.480000000000004</v>
          </cell>
          <cell r="K22">
            <v>0</v>
          </cell>
        </row>
        <row r="23">
          <cell r="B23">
            <v>27.345833333333335</v>
          </cell>
          <cell r="C23">
            <v>37.299999999999997</v>
          </cell>
          <cell r="D23">
            <v>18</v>
          </cell>
          <cell r="E23">
            <v>51.791666666666664</v>
          </cell>
          <cell r="F23">
            <v>89</v>
          </cell>
          <cell r="G23">
            <v>20</v>
          </cell>
          <cell r="H23">
            <v>32.76</v>
          </cell>
          <cell r="J23">
            <v>59.4</v>
          </cell>
          <cell r="K23">
            <v>0</v>
          </cell>
        </row>
        <row r="24">
          <cell r="B24">
            <v>27.945833333333329</v>
          </cell>
          <cell r="C24">
            <v>34.200000000000003</v>
          </cell>
          <cell r="D24">
            <v>21.1</v>
          </cell>
          <cell r="E24">
            <v>51.375</v>
          </cell>
          <cell r="F24">
            <v>81</v>
          </cell>
          <cell r="G24">
            <v>35</v>
          </cell>
          <cell r="H24">
            <v>15.840000000000002</v>
          </cell>
          <cell r="J24">
            <v>31.680000000000003</v>
          </cell>
          <cell r="K24">
            <v>0</v>
          </cell>
        </row>
        <row r="25">
          <cell r="B25">
            <v>28.070833333333329</v>
          </cell>
          <cell r="C25">
            <v>38.1</v>
          </cell>
          <cell r="D25">
            <v>19.8</v>
          </cell>
          <cell r="E25">
            <v>57.625</v>
          </cell>
          <cell r="F25">
            <v>88</v>
          </cell>
          <cell r="G25">
            <v>27</v>
          </cell>
          <cell r="H25">
            <v>23.040000000000003</v>
          </cell>
          <cell r="J25">
            <v>44.28</v>
          </cell>
          <cell r="K25">
            <v>0</v>
          </cell>
        </row>
        <row r="26">
          <cell r="B26">
            <v>29.612500000000001</v>
          </cell>
          <cell r="C26">
            <v>38.200000000000003</v>
          </cell>
          <cell r="D26">
            <v>22.6</v>
          </cell>
          <cell r="E26">
            <v>43.958333333333336</v>
          </cell>
          <cell r="F26">
            <v>75</v>
          </cell>
          <cell r="G26">
            <v>15</v>
          </cell>
          <cell r="H26">
            <v>28.08</v>
          </cell>
          <cell r="J26">
            <v>45.72</v>
          </cell>
          <cell r="K26">
            <v>0</v>
          </cell>
        </row>
        <row r="27">
          <cell r="B27">
            <v>26.404166666666665</v>
          </cell>
          <cell r="C27">
            <v>37.6</v>
          </cell>
          <cell r="D27">
            <v>16.600000000000001</v>
          </cell>
          <cell r="E27">
            <v>45.958333333333336</v>
          </cell>
          <cell r="F27">
            <v>83</v>
          </cell>
          <cell r="G27">
            <v>18</v>
          </cell>
          <cell r="H27">
            <v>28.8</v>
          </cell>
          <cell r="J27">
            <v>59.4</v>
          </cell>
          <cell r="K27">
            <v>0</v>
          </cell>
        </row>
        <row r="28">
          <cell r="B28">
            <v>17.216666666666665</v>
          </cell>
          <cell r="C28">
            <v>20</v>
          </cell>
          <cell r="D28">
            <v>15</v>
          </cell>
          <cell r="E28">
            <v>70.583333333333329</v>
          </cell>
          <cell r="F28">
            <v>83</v>
          </cell>
          <cell r="G28">
            <v>58</v>
          </cell>
          <cell r="H28">
            <v>27.720000000000002</v>
          </cell>
          <cell r="J28">
            <v>54.36</v>
          </cell>
          <cell r="K28">
            <v>0</v>
          </cell>
        </row>
        <row r="29">
          <cell r="B29">
            <v>15.950000000000001</v>
          </cell>
          <cell r="C29">
            <v>23.5</v>
          </cell>
          <cell r="D29">
            <v>9.5</v>
          </cell>
          <cell r="E29">
            <v>62.375</v>
          </cell>
          <cell r="F29">
            <v>84</v>
          </cell>
          <cell r="G29">
            <v>44</v>
          </cell>
          <cell r="H29">
            <v>21.96</v>
          </cell>
          <cell r="J29">
            <v>35.64</v>
          </cell>
          <cell r="K29">
            <v>0</v>
          </cell>
        </row>
        <row r="30">
          <cell r="B30">
            <v>16.3</v>
          </cell>
          <cell r="C30">
            <v>26.4</v>
          </cell>
          <cell r="D30">
            <v>10.8</v>
          </cell>
          <cell r="E30">
            <v>64.541666666666671</v>
          </cell>
          <cell r="F30">
            <v>88</v>
          </cell>
          <cell r="G30">
            <v>27</v>
          </cell>
          <cell r="H30">
            <v>15.48</v>
          </cell>
          <cell r="J30">
            <v>39.24</v>
          </cell>
          <cell r="K30">
            <v>0</v>
          </cell>
        </row>
        <row r="31">
          <cell r="B31">
            <v>20.079166666666669</v>
          </cell>
          <cell r="C31">
            <v>30.6</v>
          </cell>
          <cell r="D31">
            <v>10.6</v>
          </cell>
          <cell r="E31">
            <v>49.791666666666664</v>
          </cell>
          <cell r="F31">
            <v>77</v>
          </cell>
          <cell r="G31">
            <v>28</v>
          </cell>
          <cell r="H31">
            <v>12.96</v>
          </cell>
          <cell r="J31">
            <v>24.12</v>
          </cell>
          <cell r="K31">
            <v>0</v>
          </cell>
        </row>
        <row r="32">
          <cell r="B32">
            <v>23.520833333333329</v>
          </cell>
          <cell r="C32">
            <v>33.299999999999997</v>
          </cell>
          <cell r="D32">
            <v>15.1</v>
          </cell>
          <cell r="E32">
            <v>49.791666666666664</v>
          </cell>
          <cell r="F32">
            <v>78</v>
          </cell>
          <cell r="G32">
            <v>27</v>
          </cell>
          <cell r="H32">
            <v>9.7200000000000006</v>
          </cell>
          <cell r="J32">
            <v>20.88</v>
          </cell>
          <cell r="K32">
            <v>0</v>
          </cell>
        </row>
        <row r="33">
          <cell r="B33">
            <v>24.529166666666669</v>
          </cell>
          <cell r="C33">
            <v>36.299999999999997</v>
          </cell>
          <cell r="D33">
            <v>13.9</v>
          </cell>
          <cell r="E33">
            <v>59.75</v>
          </cell>
          <cell r="F33">
            <v>93</v>
          </cell>
          <cell r="G33">
            <v>22</v>
          </cell>
          <cell r="H33">
            <v>14.4</v>
          </cell>
          <cell r="J33">
            <v>29.16</v>
          </cell>
          <cell r="K33">
            <v>0</v>
          </cell>
        </row>
        <row r="34">
          <cell r="B34">
            <v>27.30416666666666</v>
          </cell>
          <cell r="C34">
            <v>36.700000000000003</v>
          </cell>
          <cell r="D34">
            <v>19.5</v>
          </cell>
          <cell r="E34">
            <v>51.875</v>
          </cell>
          <cell r="F34">
            <v>82</v>
          </cell>
          <cell r="G34">
            <v>25</v>
          </cell>
          <cell r="H34">
            <v>27</v>
          </cell>
          <cell r="J34">
            <v>43.56</v>
          </cell>
          <cell r="K34">
            <v>0</v>
          </cell>
        </row>
        <row r="35">
          <cell r="B35">
            <v>28.716666666666669</v>
          </cell>
          <cell r="C35">
            <v>37.299999999999997</v>
          </cell>
          <cell r="D35">
            <v>22.5</v>
          </cell>
          <cell r="E35">
            <v>46</v>
          </cell>
          <cell r="F35">
            <v>68</v>
          </cell>
          <cell r="G35">
            <v>23</v>
          </cell>
          <cell r="H35">
            <v>27</v>
          </cell>
          <cell r="J35">
            <v>45.36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22.354166666666668</v>
          </cell>
          <cell r="C5">
            <v>34.1</v>
          </cell>
          <cell r="D5">
            <v>13.9</v>
          </cell>
          <cell r="E5">
            <v>44.375</v>
          </cell>
          <cell r="F5">
            <v>65</v>
          </cell>
          <cell r="G5">
            <v>23</v>
          </cell>
          <cell r="H5">
            <v>17.64</v>
          </cell>
          <cell r="J5">
            <v>36.72</v>
          </cell>
          <cell r="K5">
            <v>0</v>
          </cell>
        </row>
        <row r="6">
          <cell r="B6">
            <v>25.504166666666663</v>
          </cell>
          <cell r="C6">
            <v>34.799999999999997</v>
          </cell>
          <cell r="D6">
            <v>18.8</v>
          </cell>
          <cell r="E6">
            <v>47.75</v>
          </cell>
          <cell r="F6">
            <v>65</v>
          </cell>
          <cell r="G6">
            <v>28</v>
          </cell>
          <cell r="H6">
            <v>21.6</v>
          </cell>
          <cell r="J6">
            <v>37.800000000000004</v>
          </cell>
          <cell r="K6">
            <v>0</v>
          </cell>
        </row>
        <row r="7">
          <cell r="B7">
            <v>25.587500000000006</v>
          </cell>
          <cell r="C7">
            <v>34.200000000000003</v>
          </cell>
          <cell r="D7">
            <v>17.8</v>
          </cell>
          <cell r="E7">
            <v>52.958333333333336</v>
          </cell>
          <cell r="F7">
            <v>81</v>
          </cell>
          <cell r="G7">
            <v>31</v>
          </cell>
          <cell r="H7">
            <v>18.36</v>
          </cell>
          <cell r="J7">
            <v>34.200000000000003</v>
          </cell>
          <cell r="K7">
            <v>0</v>
          </cell>
        </row>
        <row r="8">
          <cell r="B8">
            <v>20.287500000000005</v>
          </cell>
          <cell r="C8">
            <v>25.6</v>
          </cell>
          <cell r="D8">
            <v>16.8</v>
          </cell>
          <cell r="E8">
            <v>80.333333333333329</v>
          </cell>
          <cell r="F8">
            <v>97</v>
          </cell>
          <cell r="G8">
            <v>54</v>
          </cell>
          <cell r="H8">
            <v>11.879999999999999</v>
          </cell>
          <cell r="J8">
            <v>32.4</v>
          </cell>
          <cell r="K8">
            <v>6.8000000000000007</v>
          </cell>
        </row>
        <row r="9">
          <cell r="B9">
            <v>17.574999999999999</v>
          </cell>
          <cell r="C9">
            <v>22</v>
          </cell>
          <cell r="D9">
            <v>15.4</v>
          </cell>
          <cell r="E9">
            <v>90.208333333333329</v>
          </cell>
          <cell r="F9">
            <v>97</v>
          </cell>
          <cell r="G9">
            <v>72</v>
          </cell>
          <cell r="H9">
            <v>7.9200000000000008</v>
          </cell>
          <cell r="J9">
            <v>20.52</v>
          </cell>
          <cell r="K9">
            <v>0.4</v>
          </cell>
        </row>
        <row r="10">
          <cell r="B10">
            <v>18.254166666666666</v>
          </cell>
          <cell r="C10">
            <v>26.8</v>
          </cell>
          <cell r="D10">
            <v>11.5</v>
          </cell>
          <cell r="E10">
            <v>77.375</v>
          </cell>
          <cell r="F10">
            <v>99</v>
          </cell>
          <cell r="G10">
            <v>39</v>
          </cell>
          <cell r="H10">
            <v>17.28</v>
          </cell>
          <cell r="J10">
            <v>32.04</v>
          </cell>
          <cell r="K10">
            <v>0.2</v>
          </cell>
        </row>
        <row r="11">
          <cell r="B11">
            <v>19.5625</v>
          </cell>
          <cell r="C11">
            <v>30.2</v>
          </cell>
          <cell r="D11">
            <v>11.5</v>
          </cell>
          <cell r="E11">
            <v>70.333333333333329</v>
          </cell>
          <cell r="F11">
            <v>98</v>
          </cell>
          <cell r="G11">
            <v>33</v>
          </cell>
          <cell r="H11">
            <v>12.24</v>
          </cell>
          <cell r="J11">
            <v>26.28</v>
          </cell>
          <cell r="K11">
            <v>0</v>
          </cell>
        </row>
        <row r="12">
          <cell r="B12">
            <v>18.704166666666662</v>
          </cell>
          <cell r="C12">
            <v>22.7</v>
          </cell>
          <cell r="D12">
            <v>14.6</v>
          </cell>
          <cell r="E12">
            <v>75.666666666666671</v>
          </cell>
          <cell r="F12">
            <v>97</v>
          </cell>
          <cell r="G12">
            <v>47</v>
          </cell>
          <cell r="H12">
            <v>17.64</v>
          </cell>
          <cell r="J12">
            <v>37.080000000000005</v>
          </cell>
          <cell r="K12">
            <v>0</v>
          </cell>
        </row>
        <row r="13">
          <cell r="B13">
            <v>11.533333333333333</v>
          </cell>
          <cell r="C13">
            <v>18.7</v>
          </cell>
          <cell r="D13">
            <v>4.9000000000000004</v>
          </cell>
          <cell r="E13">
            <v>68.875</v>
          </cell>
          <cell r="F13">
            <v>95</v>
          </cell>
          <cell r="G13">
            <v>33</v>
          </cell>
          <cell r="H13">
            <v>12.24</v>
          </cell>
          <cell r="J13">
            <v>26.28</v>
          </cell>
          <cell r="K13">
            <v>0</v>
          </cell>
        </row>
        <row r="14">
          <cell r="B14">
            <v>10.387499999999999</v>
          </cell>
          <cell r="C14">
            <v>22.2</v>
          </cell>
          <cell r="D14">
            <v>1.9</v>
          </cell>
          <cell r="E14">
            <v>67</v>
          </cell>
          <cell r="F14">
            <v>98</v>
          </cell>
          <cell r="G14">
            <v>19</v>
          </cell>
          <cell r="H14">
            <v>9.3600000000000012</v>
          </cell>
          <cell r="J14">
            <v>23.040000000000003</v>
          </cell>
          <cell r="K14">
            <v>0</v>
          </cell>
        </row>
        <row r="15">
          <cell r="B15">
            <v>12.595833333333337</v>
          </cell>
          <cell r="C15">
            <v>24.6</v>
          </cell>
          <cell r="D15">
            <v>2</v>
          </cell>
          <cell r="E15">
            <v>60.625</v>
          </cell>
          <cell r="F15">
            <v>95</v>
          </cell>
          <cell r="G15">
            <v>24</v>
          </cell>
          <cell r="H15">
            <v>12.6</v>
          </cell>
          <cell r="J15">
            <v>26.28</v>
          </cell>
          <cell r="K15">
            <v>0</v>
          </cell>
        </row>
        <row r="16">
          <cell r="B16">
            <v>16.133333333333333</v>
          </cell>
          <cell r="C16">
            <v>26.4</v>
          </cell>
          <cell r="D16">
            <v>5.0999999999999996</v>
          </cell>
          <cell r="E16">
            <v>54.833333333333336</v>
          </cell>
          <cell r="F16">
            <v>96</v>
          </cell>
          <cell r="G16">
            <v>25</v>
          </cell>
          <cell r="H16">
            <v>12.24</v>
          </cell>
          <cell r="J16">
            <v>29.880000000000003</v>
          </cell>
          <cell r="K16">
            <v>0</v>
          </cell>
        </row>
        <row r="17">
          <cell r="B17">
            <v>17.670833333333331</v>
          </cell>
          <cell r="C17">
            <v>30</v>
          </cell>
          <cell r="D17">
            <v>5.9</v>
          </cell>
          <cell r="E17">
            <v>50.041666666666664</v>
          </cell>
          <cell r="F17">
            <v>92</v>
          </cell>
          <cell r="G17">
            <v>17</v>
          </cell>
          <cell r="H17">
            <v>11.16</v>
          </cell>
          <cell r="J17">
            <v>28.8</v>
          </cell>
          <cell r="K17">
            <v>0</v>
          </cell>
        </row>
        <row r="18">
          <cell r="B18">
            <v>17.166666666666668</v>
          </cell>
          <cell r="C18">
            <v>30</v>
          </cell>
          <cell r="D18">
            <v>6.5</v>
          </cell>
          <cell r="E18">
            <v>54.208333333333336</v>
          </cell>
          <cell r="F18">
            <v>93</v>
          </cell>
          <cell r="G18">
            <v>16</v>
          </cell>
          <cell r="H18">
            <v>7.9200000000000008</v>
          </cell>
          <cell r="J18">
            <v>21.6</v>
          </cell>
          <cell r="K18">
            <v>0</v>
          </cell>
        </row>
        <row r="19">
          <cell r="B19">
            <v>17.941666666666666</v>
          </cell>
          <cell r="C19">
            <v>29.9</v>
          </cell>
          <cell r="E19">
            <v>53.5</v>
          </cell>
          <cell r="F19">
            <v>90</v>
          </cell>
          <cell r="G19">
            <v>24</v>
          </cell>
          <cell r="H19">
            <v>12.24</v>
          </cell>
          <cell r="J19">
            <v>26.64</v>
          </cell>
          <cell r="K19">
            <v>0</v>
          </cell>
        </row>
        <row r="20">
          <cell r="B20">
            <v>21.3125</v>
          </cell>
          <cell r="C20">
            <v>32.1</v>
          </cell>
          <cell r="D20">
            <v>12.8</v>
          </cell>
          <cell r="E20">
            <v>49.833333333333336</v>
          </cell>
          <cell r="F20">
            <v>78</v>
          </cell>
          <cell r="G20">
            <v>21</v>
          </cell>
          <cell r="H20">
            <v>12.24</v>
          </cell>
          <cell r="J20">
            <v>24.840000000000003</v>
          </cell>
          <cell r="K20">
            <v>0</v>
          </cell>
        </row>
        <row r="21">
          <cell r="B21">
            <v>23.070833333333329</v>
          </cell>
          <cell r="C21">
            <v>34.799999999999997</v>
          </cell>
          <cell r="D21">
            <v>12.8</v>
          </cell>
          <cell r="E21">
            <v>52.166666666666664</v>
          </cell>
          <cell r="F21">
            <v>85</v>
          </cell>
          <cell r="G21">
            <v>21</v>
          </cell>
          <cell r="H21">
            <v>14.76</v>
          </cell>
          <cell r="J21">
            <v>36.36</v>
          </cell>
          <cell r="K21">
            <v>0</v>
          </cell>
        </row>
        <row r="22">
          <cell r="B22">
            <v>25.329166666666662</v>
          </cell>
          <cell r="C22">
            <v>34.200000000000003</v>
          </cell>
          <cell r="D22">
            <v>17.8</v>
          </cell>
          <cell r="E22">
            <v>48.75</v>
          </cell>
          <cell r="F22">
            <v>73</v>
          </cell>
          <cell r="G22">
            <v>25</v>
          </cell>
          <cell r="H22">
            <v>16.559999999999999</v>
          </cell>
          <cell r="J22">
            <v>39.6</v>
          </cell>
          <cell r="K22">
            <v>0</v>
          </cell>
        </row>
        <row r="23">
          <cell r="B23">
            <v>25.929166666666664</v>
          </cell>
          <cell r="C23">
            <v>35.9</v>
          </cell>
          <cell r="D23">
            <v>18.100000000000001</v>
          </cell>
          <cell r="E23">
            <v>42.333333333333336</v>
          </cell>
          <cell r="F23">
            <v>64</v>
          </cell>
          <cell r="G23">
            <v>21</v>
          </cell>
          <cell r="H23">
            <v>27.720000000000002</v>
          </cell>
          <cell r="J23">
            <v>48.6</v>
          </cell>
          <cell r="K23">
            <v>0</v>
          </cell>
        </row>
        <row r="24">
          <cell r="B24">
            <v>18.462500000000002</v>
          </cell>
          <cell r="C24">
            <v>27.5</v>
          </cell>
          <cell r="D24">
            <v>14.5</v>
          </cell>
          <cell r="E24">
            <v>83.291666666666671</v>
          </cell>
          <cell r="F24">
            <v>98</v>
          </cell>
          <cell r="G24">
            <v>37</v>
          </cell>
          <cell r="H24">
            <v>14.04</v>
          </cell>
          <cell r="J24">
            <v>37.440000000000005</v>
          </cell>
          <cell r="K24">
            <v>8.9999999999999982</v>
          </cell>
        </row>
        <row r="25">
          <cell r="B25">
            <v>22.854166666666661</v>
          </cell>
          <cell r="C25">
            <v>34.799999999999997</v>
          </cell>
          <cell r="D25">
            <v>15</v>
          </cell>
          <cell r="E25">
            <v>75.416666666666671</v>
          </cell>
          <cell r="F25">
            <v>99</v>
          </cell>
          <cell r="G25">
            <v>34</v>
          </cell>
          <cell r="H25">
            <v>14.76</v>
          </cell>
          <cell r="J25">
            <v>34.56</v>
          </cell>
          <cell r="K25">
            <v>0.2</v>
          </cell>
        </row>
        <row r="26">
          <cell r="B26">
            <v>27.395833333333343</v>
          </cell>
          <cell r="C26">
            <v>36.4</v>
          </cell>
          <cell r="D26">
            <v>20.3</v>
          </cell>
          <cell r="E26">
            <v>47.833333333333336</v>
          </cell>
          <cell r="F26">
            <v>76</v>
          </cell>
          <cell r="G26">
            <v>21</v>
          </cell>
          <cell r="H26">
            <v>25.56</v>
          </cell>
          <cell r="J26">
            <v>51.12</v>
          </cell>
          <cell r="K26">
            <v>0</v>
          </cell>
        </row>
        <row r="27">
          <cell r="B27">
            <v>27.274999999999995</v>
          </cell>
          <cell r="C27">
            <v>36.700000000000003</v>
          </cell>
          <cell r="D27">
            <v>17.899999999999999</v>
          </cell>
          <cell r="E27">
            <v>43.333333333333336</v>
          </cell>
          <cell r="F27">
            <v>71</v>
          </cell>
          <cell r="G27">
            <v>22</v>
          </cell>
          <cell r="H27">
            <v>23.400000000000002</v>
          </cell>
          <cell r="J27">
            <v>47.16</v>
          </cell>
          <cell r="K27">
            <v>0</v>
          </cell>
        </row>
        <row r="28">
          <cell r="B28">
            <v>16.12083333333333</v>
          </cell>
          <cell r="C28">
            <v>27.2</v>
          </cell>
          <cell r="D28">
            <v>13.5</v>
          </cell>
          <cell r="E28">
            <v>79.375</v>
          </cell>
          <cell r="F28">
            <v>89</v>
          </cell>
          <cell r="G28">
            <v>55</v>
          </cell>
          <cell r="H28">
            <v>14.04</v>
          </cell>
          <cell r="J28">
            <v>29.880000000000003</v>
          </cell>
          <cell r="K28">
            <v>0</v>
          </cell>
        </row>
        <row r="29">
          <cell r="B29">
            <v>14.595833333333333</v>
          </cell>
          <cell r="C29">
            <v>23.9</v>
          </cell>
          <cell r="D29">
            <v>8.1999999999999993</v>
          </cell>
          <cell r="E29">
            <v>73.083333333333329</v>
          </cell>
          <cell r="F29">
            <v>96</v>
          </cell>
          <cell r="G29">
            <v>47</v>
          </cell>
          <cell r="H29">
            <v>16.920000000000002</v>
          </cell>
          <cell r="J29">
            <v>37.800000000000004</v>
          </cell>
          <cell r="K29">
            <v>0</v>
          </cell>
        </row>
        <row r="30">
          <cell r="B30">
            <v>15.429166666666669</v>
          </cell>
          <cell r="C30">
            <v>25.2</v>
          </cell>
          <cell r="D30">
            <v>10.1</v>
          </cell>
          <cell r="E30">
            <v>66.166666666666671</v>
          </cell>
          <cell r="F30">
            <v>89</v>
          </cell>
          <cell r="G30">
            <v>31</v>
          </cell>
          <cell r="H30">
            <v>11.16</v>
          </cell>
          <cell r="J30">
            <v>28.44</v>
          </cell>
          <cell r="K30">
            <v>0</v>
          </cell>
        </row>
        <row r="31">
          <cell r="B31">
            <v>16.987499999999997</v>
          </cell>
          <cell r="C31">
            <v>29</v>
          </cell>
          <cell r="D31">
            <v>7.5</v>
          </cell>
          <cell r="E31">
            <v>67.541666666666671</v>
          </cell>
          <cell r="F31">
            <v>98</v>
          </cell>
          <cell r="G31">
            <v>32</v>
          </cell>
          <cell r="H31">
            <v>7.5600000000000005</v>
          </cell>
          <cell r="J31">
            <v>18</v>
          </cell>
          <cell r="K31">
            <v>0</v>
          </cell>
        </row>
        <row r="32">
          <cell r="B32">
            <v>16.754166666666663</v>
          </cell>
          <cell r="C32">
            <v>22.5</v>
          </cell>
          <cell r="D32">
            <v>12.8</v>
          </cell>
          <cell r="E32">
            <v>76.291666666666671</v>
          </cell>
          <cell r="F32">
            <v>89</v>
          </cell>
          <cell r="G32">
            <v>63</v>
          </cell>
          <cell r="H32">
            <v>11.520000000000001</v>
          </cell>
          <cell r="J32">
            <v>21.240000000000002</v>
          </cell>
          <cell r="K32">
            <v>0.60000000000000009</v>
          </cell>
        </row>
        <row r="33">
          <cell r="B33">
            <v>22.133333333333329</v>
          </cell>
          <cell r="C33">
            <v>32.9</v>
          </cell>
          <cell r="D33">
            <v>12.1</v>
          </cell>
          <cell r="E33">
            <v>67.5</v>
          </cell>
          <cell r="F33">
            <v>99</v>
          </cell>
          <cell r="G33">
            <v>27</v>
          </cell>
          <cell r="H33">
            <v>15.48</v>
          </cell>
          <cell r="J33">
            <v>32.4</v>
          </cell>
          <cell r="K33">
            <v>0.2</v>
          </cell>
        </row>
        <row r="34">
          <cell r="B34">
            <v>25.029166666666669</v>
          </cell>
          <cell r="C34">
            <v>34.4</v>
          </cell>
          <cell r="D34">
            <v>18.2</v>
          </cell>
          <cell r="E34">
            <v>52.708333333333336</v>
          </cell>
          <cell r="F34">
            <v>76</v>
          </cell>
          <cell r="G34">
            <v>26</v>
          </cell>
          <cell r="H34">
            <v>18</v>
          </cell>
          <cell r="J34">
            <v>36.72</v>
          </cell>
          <cell r="K34">
            <v>0</v>
          </cell>
        </row>
        <row r="35">
          <cell r="B35">
            <v>26.208333333333332</v>
          </cell>
          <cell r="C35">
            <v>36</v>
          </cell>
          <cell r="D35">
            <v>19</v>
          </cell>
          <cell r="E35">
            <v>42.208333333333336</v>
          </cell>
          <cell r="F35">
            <v>60</v>
          </cell>
          <cell r="G35">
            <v>21</v>
          </cell>
          <cell r="H35">
            <v>18</v>
          </cell>
          <cell r="J35">
            <v>41.76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22.320833333333336</v>
          </cell>
          <cell r="C5">
            <v>31.9</v>
          </cell>
          <cell r="D5">
            <v>14.7</v>
          </cell>
          <cell r="E5">
            <v>42.75</v>
          </cell>
          <cell r="F5">
            <v>61</v>
          </cell>
          <cell r="G5">
            <v>27</v>
          </cell>
          <cell r="H5">
            <v>22.68</v>
          </cell>
          <cell r="J5">
            <v>43.2</v>
          </cell>
          <cell r="K5">
            <v>0</v>
          </cell>
        </row>
        <row r="6">
          <cell r="B6">
            <v>25.724999999999998</v>
          </cell>
          <cell r="C6">
            <v>34.1</v>
          </cell>
          <cell r="D6">
            <v>19.7</v>
          </cell>
          <cell r="E6">
            <v>45.375</v>
          </cell>
          <cell r="F6">
            <v>60</v>
          </cell>
          <cell r="G6">
            <v>26</v>
          </cell>
          <cell r="H6">
            <v>27.720000000000002</v>
          </cell>
          <cell r="J6">
            <v>46.440000000000005</v>
          </cell>
          <cell r="K6">
            <v>0</v>
          </cell>
        </row>
        <row r="7">
          <cell r="B7">
            <v>26.470833333333335</v>
          </cell>
          <cell r="C7">
            <v>35</v>
          </cell>
          <cell r="D7">
            <v>21.5</v>
          </cell>
          <cell r="E7">
            <v>40.166666666666664</v>
          </cell>
          <cell r="F7">
            <v>49</v>
          </cell>
          <cell r="G7">
            <v>25</v>
          </cell>
          <cell r="H7">
            <v>25.2</v>
          </cell>
          <cell r="J7">
            <v>38.159999999999997</v>
          </cell>
          <cell r="K7">
            <v>0</v>
          </cell>
        </row>
        <row r="8">
          <cell r="B8">
            <v>19.320833333333329</v>
          </cell>
          <cell r="C8">
            <v>26.9</v>
          </cell>
          <cell r="D8">
            <v>16.5</v>
          </cell>
          <cell r="E8">
            <v>81.708333333333329</v>
          </cell>
          <cell r="F8">
            <v>100</v>
          </cell>
          <cell r="G8">
            <v>38</v>
          </cell>
          <cell r="H8">
            <v>18</v>
          </cell>
          <cell r="J8">
            <v>47.16</v>
          </cell>
          <cell r="K8">
            <v>6.2</v>
          </cell>
        </row>
        <row r="9">
          <cell r="B9">
            <v>18.845833333333328</v>
          </cell>
          <cell r="C9">
            <v>24.9</v>
          </cell>
          <cell r="D9">
            <v>16</v>
          </cell>
          <cell r="E9">
            <v>88.166666666666671</v>
          </cell>
          <cell r="F9">
            <v>100</v>
          </cell>
          <cell r="G9">
            <v>52</v>
          </cell>
          <cell r="H9">
            <v>9</v>
          </cell>
          <cell r="J9">
            <v>16.2</v>
          </cell>
          <cell r="K9">
            <v>1.2</v>
          </cell>
        </row>
        <row r="10">
          <cell r="B10">
            <v>18.904166666666669</v>
          </cell>
          <cell r="C10">
            <v>25.7</v>
          </cell>
          <cell r="D10">
            <v>14.2</v>
          </cell>
          <cell r="E10">
            <v>75.208333333333329</v>
          </cell>
          <cell r="F10">
            <v>99</v>
          </cell>
          <cell r="G10">
            <v>41</v>
          </cell>
          <cell r="H10">
            <v>17.64</v>
          </cell>
          <cell r="J10">
            <v>35.64</v>
          </cell>
          <cell r="K10">
            <v>0</v>
          </cell>
        </row>
        <row r="11">
          <cell r="B11">
            <v>20.629166666666666</v>
          </cell>
          <cell r="C11">
            <v>28.8</v>
          </cell>
          <cell r="D11">
            <v>15</v>
          </cell>
          <cell r="E11">
            <v>64.958333333333329</v>
          </cell>
          <cell r="F11">
            <v>91</v>
          </cell>
          <cell r="G11">
            <v>35</v>
          </cell>
          <cell r="H11">
            <v>16.2</v>
          </cell>
          <cell r="J11">
            <v>33.480000000000004</v>
          </cell>
          <cell r="K11">
            <v>0</v>
          </cell>
        </row>
        <row r="12">
          <cell r="B12">
            <v>17.462500000000002</v>
          </cell>
          <cell r="C12">
            <v>20.8</v>
          </cell>
          <cell r="D12">
            <v>14.5</v>
          </cell>
          <cell r="E12">
            <v>86.375</v>
          </cell>
          <cell r="F12">
            <v>100</v>
          </cell>
          <cell r="G12">
            <v>62</v>
          </cell>
          <cell r="H12">
            <v>23.040000000000003</v>
          </cell>
          <cell r="J12">
            <v>41.4</v>
          </cell>
          <cell r="K12">
            <v>2.8</v>
          </cell>
        </row>
        <row r="13">
          <cell r="B13">
            <v>11.541666666666664</v>
          </cell>
          <cell r="C13">
            <v>17.7</v>
          </cell>
          <cell r="D13">
            <v>6</v>
          </cell>
          <cell r="E13">
            <v>73</v>
          </cell>
          <cell r="F13">
            <v>100</v>
          </cell>
          <cell r="G13">
            <v>38</v>
          </cell>
          <cell r="H13">
            <v>14.04</v>
          </cell>
          <cell r="J13">
            <v>33.119999999999997</v>
          </cell>
          <cell r="K13">
            <v>0.2</v>
          </cell>
        </row>
        <row r="14">
          <cell r="B14">
            <v>11.5625</v>
          </cell>
          <cell r="C14">
            <v>22.2</v>
          </cell>
          <cell r="D14">
            <v>3.8</v>
          </cell>
          <cell r="E14">
            <v>66.166666666666671</v>
          </cell>
          <cell r="F14">
            <v>100</v>
          </cell>
          <cell r="G14">
            <v>22</v>
          </cell>
          <cell r="H14">
            <v>8.2799999999999994</v>
          </cell>
          <cell r="J14">
            <v>28.8</v>
          </cell>
          <cell r="K14">
            <v>0</v>
          </cell>
        </row>
        <row r="15">
          <cell r="B15">
            <v>14.941666666666665</v>
          </cell>
          <cell r="C15">
            <v>24.4</v>
          </cell>
          <cell r="D15">
            <v>6.9</v>
          </cell>
          <cell r="E15">
            <v>51.708333333333336</v>
          </cell>
          <cell r="F15">
            <v>85</v>
          </cell>
          <cell r="G15">
            <v>27</v>
          </cell>
          <cell r="H15">
            <v>10.8</v>
          </cell>
          <cell r="J15">
            <v>27.36</v>
          </cell>
          <cell r="K15">
            <v>0</v>
          </cell>
        </row>
        <row r="16">
          <cell r="B16">
            <v>17.491666666666667</v>
          </cell>
          <cell r="C16">
            <v>25.2</v>
          </cell>
          <cell r="D16">
            <v>10.8</v>
          </cell>
          <cell r="E16">
            <v>49.875</v>
          </cell>
          <cell r="F16">
            <v>80</v>
          </cell>
          <cell r="G16">
            <v>27</v>
          </cell>
          <cell r="H16">
            <v>13.68</v>
          </cell>
          <cell r="J16">
            <v>27.720000000000002</v>
          </cell>
          <cell r="K16">
            <v>0</v>
          </cell>
        </row>
        <row r="17">
          <cell r="B17">
            <v>19.391666666666666</v>
          </cell>
          <cell r="C17">
            <v>29.5</v>
          </cell>
          <cell r="D17">
            <v>9.1999999999999993</v>
          </cell>
          <cell r="E17">
            <v>43.708333333333336</v>
          </cell>
          <cell r="F17">
            <v>81</v>
          </cell>
          <cell r="G17">
            <v>17</v>
          </cell>
          <cell r="H17">
            <v>13.68</v>
          </cell>
          <cell r="J17">
            <v>23.040000000000003</v>
          </cell>
          <cell r="K17">
            <v>0</v>
          </cell>
        </row>
        <row r="18">
          <cell r="B18">
            <v>19.349999999999998</v>
          </cell>
          <cell r="C18">
            <v>29.6</v>
          </cell>
          <cell r="D18">
            <v>10.6</v>
          </cell>
          <cell r="E18">
            <v>44.875</v>
          </cell>
          <cell r="F18">
            <v>77</v>
          </cell>
          <cell r="G18">
            <v>15</v>
          </cell>
          <cell r="H18">
            <v>11.879999999999999</v>
          </cell>
          <cell r="J18">
            <v>21.6</v>
          </cell>
          <cell r="K18">
            <v>0</v>
          </cell>
        </row>
        <row r="19">
          <cell r="B19">
            <v>19.379166666666666</v>
          </cell>
          <cell r="C19">
            <v>27.3</v>
          </cell>
          <cell r="D19">
            <v>13.1</v>
          </cell>
          <cell r="E19">
            <v>47.5</v>
          </cell>
          <cell r="F19">
            <v>73</v>
          </cell>
          <cell r="G19">
            <v>28</v>
          </cell>
          <cell r="H19">
            <v>21.6</v>
          </cell>
          <cell r="J19">
            <v>42.84</v>
          </cell>
          <cell r="K19">
            <v>0</v>
          </cell>
        </row>
        <row r="20">
          <cell r="B20">
            <v>20.995833333333334</v>
          </cell>
          <cell r="C20">
            <v>30.6</v>
          </cell>
          <cell r="D20">
            <v>13.7</v>
          </cell>
          <cell r="E20">
            <v>52.458333333333336</v>
          </cell>
          <cell r="F20">
            <v>86</v>
          </cell>
          <cell r="G20">
            <v>24</v>
          </cell>
          <cell r="H20">
            <v>21.6</v>
          </cell>
          <cell r="J20">
            <v>41.4</v>
          </cell>
          <cell r="K20">
            <v>0</v>
          </cell>
        </row>
        <row r="21">
          <cell r="B21">
            <v>23.162499999999998</v>
          </cell>
          <cell r="C21">
            <v>32.5</v>
          </cell>
          <cell r="D21">
            <v>14.9</v>
          </cell>
          <cell r="E21">
            <v>55.75</v>
          </cell>
          <cell r="F21">
            <v>81</v>
          </cell>
          <cell r="G21">
            <v>30</v>
          </cell>
          <cell r="H21">
            <v>18</v>
          </cell>
          <cell r="J21">
            <v>34.56</v>
          </cell>
          <cell r="K21">
            <v>0</v>
          </cell>
        </row>
        <row r="22">
          <cell r="B22">
            <v>25.695833333333329</v>
          </cell>
          <cell r="C22">
            <v>33.9</v>
          </cell>
          <cell r="D22">
            <v>19.8</v>
          </cell>
          <cell r="E22">
            <v>43.916666666666664</v>
          </cell>
          <cell r="F22">
            <v>62</v>
          </cell>
          <cell r="G22">
            <v>24</v>
          </cell>
          <cell r="H22">
            <v>28.44</v>
          </cell>
          <cell r="J22">
            <v>44.64</v>
          </cell>
          <cell r="K22">
            <v>0</v>
          </cell>
        </row>
        <row r="23">
          <cell r="B23">
            <v>26.100000000000005</v>
          </cell>
          <cell r="C23">
            <v>36.1</v>
          </cell>
          <cell r="D23">
            <v>19.5</v>
          </cell>
          <cell r="E23">
            <v>36.333333333333336</v>
          </cell>
          <cell r="F23">
            <v>51</v>
          </cell>
          <cell r="G23">
            <v>19</v>
          </cell>
          <cell r="H23">
            <v>38.159999999999997</v>
          </cell>
          <cell r="J23">
            <v>57.24</v>
          </cell>
          <cell r="K23">
            <v>0</v>
          </cell>
        </row>
        <row r="24">
          <cell r="B24">
            <v>19.899999999999999</v>
          </cell>
          <cell r="C24">
            <v>27.9</v>
          </cell>
          <cell r="D24">
            <v>15.1</v>
          </cell>
          <cell r="E24">
            <v>81.833333333333329</v>
          </cell>
          <cell r="F24">
            <v>100</v>
          </cell>
          <cell r="G24">
            <v>33</v>
          </cell>
          <cell r="H24">
            <v>16.2</v>
          </cell>
          <cell r="J24">
            <v>35.28</v>
          </cell>
          <cell r="K24">
            <v>2.6</v>
          </cell>
        </row>
        <row r="25">
          <cell r="B25">
            <v>24.487500000000001</v>
          </cell>
          <cell r="C25">
            <v>34.6</v>
          </cell>
          <cell r="D25">
            <v>17.399999999999999</v>
          </cell>
          <cell r="E25">
            <v>70.833333333333329</v>
          </cell>
          <cell r="F25">
            <v>100</v>
          </cell>
          <cell r="G25">
            <v>34</v>
          </cell>
          <cell r="H25">
            <v>20.88</v>
          </cell>
          <cell r="J25">
            <v>36.36</v>
          </cell>
          <cell r="K25">
            <v>0</v>
          </cell>
        </row>
        <row r="26">
          <cell r="B26">
            <v>29.508333333333336</v>
          </cell>
          <cell r="C26">
            <v>38.1</v>
          </cell>
          <cell r="D26">
            <v>22.7</v>
          </cell>
          <cell r="E26">
            <v>39.583333333333336</v>
          </cell>
          <cell r="F26">
            <v>57</v>
          </cell>
          <cell r="G26">
            <v>19</v>
          </cell>
          <cell r="H26">
            <v>30.6</v>
          </cell>
          <cell r="J26">
            <v>54.36</v>
          </cell>
          <cell r="K26">
            <v>0</v>
          </cell>
        </row>
        <row r="27">
          <cell r="B27">
            <v>28.925000000000001</v>
          </cell>
          <cell r="C27">
            <v>37.5</v>
          </cell>
          <cell r="D27">
            <v>20.3</v>
          </cell>
          <cell r="E27">
            <v>33.458333333333336</v>
          </cell>
          <cell r="F27">
            <v>49</v>
          </cell>
          <cell r="G27">
            <v>16</v>
          </cell>
          <cell r="H27">
            <v>35.28</v>
          </cell>
          <cell r="J27">
            <v>57.24</v>
          </cell>
          <cell r="K27">
            <v>0</v>
          </cell>
        </row>
        <row r="28">
          <cell r="B28">
            <v>16.045833333333338</v>
          </cell>
          <cell r="C28">
            <v>28.2</v>
          </cell>
          <cell r="D28">
            <v>12.9</v>
          </cell>
          <cell r="E28">
            <v>86.208333333333329</v>
          </cell>
          <cell r="F28">
            <v>99</v>
          </cell>
          <cell r="G28">
            <v>47</v>
          </cell>
          <cell r="H28">
            <v>18</v>
          </cell>
          <cell r="J28">
            <v>36.72</v>
          </cell>
          <cell r="K28">
            <v>0</v>
          </cell>
        </row>
        <row r="29">
          <cell r="B29">
            <v>14.437499999999998</v>
          </cell>
          <cell r="C29">
            <v>22.9</v>
          </cell>
          <cell r="D29">
            <v>10.6</v>
          </cell>
          <cell r="E29">
            <v>81.5</v>
          </cell>
          <cell r="F29">
            <v>99</v>
          </cell>
          <cell r="G29">
            <v>52</v>
          </cell>
          <cell r="H29">
            <v>18</v>
          </cell>
          <cell r="J29">
            <v>32.4</v>
          </cell>
          <cell r="K29">
            <v>0</v>
          </cell>
        </row>
        <row r="30">
          <cell r="B30">
            <v>15.683333333333328</v>
          </cell>
          <cell r="C30">
            <v>24.8</v>
          </cell>
          <cell r="D30">
            <v>10.5</v>
          </cell>
          <cell r="E30">
            <v>72.916666666666671</v>
          </cell>
          <cell r="F30">
            <v>100</v>
          </cell>
          <cell r="G30">
            <v>35</v>
          </cell>
          <cell r="H30">
            <v>17.64</v>
          </cell>
          <cell r="J30">
            <v>32.4</v>
          </cell>
          <cell r="K30">
            <v>0</v>
          </cell>
        </row>
        <row r="31">
          <cell r="B31">
            <v>18.429166666666667</v>
          </cell>
          <cell r="C31">
            <v>29.3</v>
          </cell>
          <cell r="D31">
            <v>10.6</v>
          </cell>
          <cell r="E31">
            <v>69.333333333333329</v>
          </cell>
          <cell r="F31">
            <v>100</v>
          </cell>
          <cell r="G31">
            <v>28</v>
          </cell>
          <cell r="H31">
            <v>9.3600000000000012</v>
          </cell>
          <cell r="J31">
            <v>20.88</v>
          </cell>
          <cell r="K31">
            <v>0</v>
          </cell>
        </row>
        <row r="32">
          <cell r="B32">
            <v>19.658333333333331</v>
          </cell>
          <cell r="C32">
            <v>26.2</v>
          </cell>
          <cell r="D32">
            <v>14.4</v>
          </cell>
          <cell r="E32">
            <v>64.416666666666671</v>
          </cell>
          <cell r="F32">
            <v>85</v>
          </cell>
          <cell r="G32">
            <v>47</v>
          </cell>
          <cell r="H32">
            <v>11.16</v>
          </cell>
          <cell r="J32">
            <v>24.12</v>
          </cell>
          <cell r="K32">
            <v>0</v>
          </cell>
        </row>
        <row r="33">
          <cell r="B33">
            <v>23.254166666666666</v>
          </cell>
          <cell r="C33">
            <v>31.9</v>
          </cell>
          <cell r="D33">
            <v>15.7</v>
          </cell>
          <cell r="E33">
            <v>66.208333333333329</v>
          </cell>
          <cell r="F33">
            <v>100</v>
          </cell>
          <cell r="G33">
            <v>30</v>
          </cell>
          <cell r="H33">
            <v>16.559999999999999</v>
          </cell>
          <cell r="J33">
            <v>40.680000000000007</v>
          </cell>
          <cell r="K33">
            <v>0.2</v>
          </cell>
        </row>
        <row r="34">
          <cell r="B34">
            <v>24.904166666666669</v>
          </cell>
          <cell r="C34">
            <v>32.4</v>
          </cell>
          <cell r="D34">
            <v>19</v>
          </cell>
          <cell r="E34">
            <v>52.666666666666664</v>
          </cell>
          <cell r="F34">
            <v>79</v>
          </cell>
          <cell r="G34">
            <v>30</v>
          </cell>
          <cell r="H34">
            <v>19.079999999999998</v>
          </cell>
          <cell r="J34">
            <v>44.28</v>
          </cell>
          <cell r="K34">
            <v>0</v>
          </cell>
        </row>
        <row r="35">
          <cell r="B35">
            <v>25.658333333333331</v>
          </cell>
          <cell r="C35">
            <v>34.9</v>
          </cell>
          <cell r="D35">
            <v>18.7</v>
          </cell>
          <cell r="E35">
            <v>45.458333333333336</v>
          </cell>
          <cell r="F35">
            <v>74</v>
          </cell>
          <cell r="G35">
            <v>20</v>
          </cell>
          <cell r="H35">
            <v>26.28</v>
          </cell>
          <cell r="J35">
            <v>45.72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23.216666666666669</v>
          </cell>
          <cell r="C5">
            <v>34</v>
          </cell>
          <cell r="D5">
            <v>12.5</v>
          </cell>
          <cell r="E5">
            <v>36.75</v>
          </cell>
          <cell r="F5">
            <v>62</v>
          </cell>
          <cell r="G5">
            <v>21</v>
          </cell>
          <cell r="H5">
            <v>24.12</v>
          </cell>
          <cell r="J5">
            <v>43.2</v>
          </cell>
          <cell r="K5">
            <v>0</v>
          </cell>
        </row>
        <row r="6">
          <cell r="B6">
            <v>24.487499999999997</v>
          </cell>
          <cell r="C6">
            <v>33.799999999999997</v>
          </cell>
          <cell r="D6">
            <v>18.100000000000001</v>
          </cell>
          <cell r="E6">
            <v>48.458333333333336</v>
          </cell>
          <cell r="F6">
            <v>69</v>
          </cell>
          <cell r="G6">
            <v>23</v>
          </cell>
          <cell r="H6">
            <v>24.48</v>
          </cell>
          <cell r="J6">
            <v>34.200000000000003</v>
          </cell>
          <cell r="K6">
            <v>0</v>
          </cell>
        </row>
        <row r="7">
          <cell r="B7">
            <v>24.608333333333331</v>
          </cell>
          <cell r="C7">
            <v>33.200000000000003</v>
          </cell>
          <cell r="D7">
            <v>19.5</v>
          </cell>
          <cell r="E7">
            <v>46.583333333333336</v>
          </cell>
          <cell r="F7">
            <v>70</v>
          </cell>
          <cell r="G7">
            <v>24</v>
          </cell>
          <cell r="H7">
            <v>20.16</v>
          </cell>
          <cell r="J7">
            <v>33.480000000000004</v>
          </cell>
          <cell r="K7">
            <v>0</v>
          </cell>
        </row>
        <row r="8">
          <cell r="B8">
            <v>20.454166666666669</v>
          </cell>
          <cell r="C8">
            <v>25.5</v>
          </cell>
          <cell r="D8">
            <v>17</v>
          </cell>
          <cell r="E8">
            <v>66.291666666666671</v>
          </cell>
          <cell r="F8">
            <v>95</v>
          </cell>
          <cell r="G8">
            <v>41</v>
          </cell>
          <cell r="H8">
            <v>24.840000000000003</v>
          </cell>
          <cell r="J8">
            <v>36.36</v>
          </cell>
          <cell r="K8">
            <v>2.9999999999999996</v>
          </cell>
        </row>
        <row r="9">
          <cell r="B9">
            <v>19.033333333333335</v>
          </cell>
          <cell r="C9">
            <v>26.4</v>
          </cell>
          <cell r="D9">
            <v>15.5</v>
          </cell>
          <cell r="E9">
            <v>77.208333333333329</v>
          </cell>
          <cell r="F9">
            <v>97</v>
          </cell>
          <cell r="G9">
            <v>45</v>
          </cell>
          <cell r="H9">
            <v>20.16</v>
          </cell>
          <cell r="J9">
            <v>27</v>
          </cell>
          <cell r="K9">
            <v>0.60000000000000009</v>
          </cell>
        </row>
        <row r="10">
          <cell r="B10">
            <v>19.504166666666666</v>
          </cell>
          <cell r="C10">
            <v>28.6</v>
          </cell>
          <cell r="D10">
            <v>11</v>
          </cell>
          <cell r="E10">
            <v>67.708333333333329</v>
          </cell>
          <cell r="F10">
            <v>99</v>
          </cell>
          <cell r="G10">
            <v>32</v>
          </cell>
          <cell r="H10">
            <v>22.68</v>
          </cell>
          <cell r="J10">
            <v>40.32</v>
          </cell>
          <cell r="K10">
            <v>0</v>
          </cell>
        </row>
        <row r="11">
          <cell r="B11">
            <v>20.958333333333332</v>
          </cell>
          <cell r="C11">
            <v>30.2</v>
          </cell>
          <cell r="D11">
            <v>11.7</v>
          </cell>
          <cell r="E11">
            <v>58</v>
          </cell>
          <cell r="F11">
            <v>93</v>
          </cell>
          <cell r="G11">
            <v>27</v>
          </cell>
          <cell r="H11">
            <v>17.64</v>
          </cell>
          <cell r="J11">
            <v>32.04</v>
          </cell>
          <cell r="K11">
            <v>0</v>
          </cell>
        </row>
        <row r="12">
          <cell r="B12">
            <v>18.004166666666666</v>
          </cell>
          <cell r="C12">
            <v>26.3</v>
          </cell>
          <cell r="D12">
            <v>12</v>
          </cell>
          <cell r="E12">
            <v>76.5</v>
          </cell>
          <cell r="F12">
            <v>93</v>
          </cell>
          <cell r="G12">
            <v>51</v>
          </cell>
          <cell r="H12">
            <v>20.16</v>
          </cell>
          <cell r="J12">
            <v>32.4</v>
          </cell>
          <cell r="K12">
            <v>0.60000000000000009</v>
          </cell>
        </row>
        <row r="13">
          <cell r="B13">
            <v>14.854166666666671</v>
          </cell>
          <cell r="C13">
            <v>22.1</v>
          </cell>
          <cell r="D13">
            <v>9</v>
          </cell>
          <cell r="E13">
            <v>63.083333333333336</v>
          </cell>
          <cell r="F13">
            <v>89</v>
          </cell>
          <cell r="G13">
            <v>27</v>
          </cell>
          <cell r="H13">
            <v>18.36</v>
          </cell>
          <cell r="J13">
            <v>37.440000000000005</v>
          </cell>
          <cell r="K13">
            <v>0</v>
          </cell>
        </row>
        <row r="14">
          <cell r="B14">
            <v>13.254166666666668</v>
          </cell>
          <cell r="C14">
            <v>24.3</v>
          </cell>
          <cell r="D14">
            <v>3.9</v>
          </cell>
          <cell r="E14">
            <v>56.458333333333336</v>
          </cell>
          <cell r="F14">
            <v>92</v>
          </cell>
          <cell r="G14">
            <v>21</v>
          </cell>
          <cell r="H14">
            <v>21.240000000000002</v>
          </cell>
          <cell r="J14">
            <v>28.44</v>
          </cell>
          <cell r="K14">
            <v>0</v>
          </cell>
        </row>
        <row r="15">
          <cell r="B15">
            <v>13.225000000000001</v>
          </cell>
          <cell r="C15">
            <v>24.8</v>
          </cell>
          <cell r="D15">
            <v>1.5</v>
          </cell>
          <cell r="E15">
            <v>49.333333333333336</v>
          </cell>
          <cell r="F15">
            <v>93</v>
          </cell>
          <cell r="G15">
            <v>17</v>
          </cell>
          <cell r="H15">
            <v>16.559999999999999</v>
          </cell>
          <cell r="J15">
            <v>27</v>
          </cell>
          <cell r="K15">
            <v>0</v>
          </cell>
        </row>
        <row r="16">
          <cell r="B16">
            <v>15.0875</v>
          </cell>
          <cell r="C16">
            <v>27</v>
          </cell>
          <cell r="D16">
            <v>3.5</v>
          </cell>
          <cell r="E16">
            <v>50.416666666666664</v>
          </cell>
          <cell r="F16">
            <v>87</v>
          </cell>
          <cell r="G16">
            <v>19</v>
          </cell>
          <cell r="H16">
            <v>27</v>
          </cell>
          <cell r="J16">
            <v>35.64</v>
          </cell>
          <cell r="K16">
            <v>0</v>
          </cell>
        </row>
        <row r="17">
          <cell r="B17">
            <v>16.724999999999998</v>
          </cell>
          <cell r="C17">
            <v>30.6</v>
          </cell>
          <cell r="D17">
            <v>4.0999999999999996</v>
          </cell>
          <cell r="E17">
            <v>48</v>
          </cell>
          <cell r="F17">
            <v>88</v>
          </cell>
          <cell r="G17">
            <v>12</v>
          </cell>
          <cell r="H17">
            <v>20.16</v>
          </cell>
          <cell r="J17">
            <v>31.319999999999997</v>
          </cell>
          <cell r="K17">
            <v>0</v>
          </cell>
        </row>
        <row r="18">
          <cell r="B18">
            <v>16.975000000000001</v>
          </cell>
          <cell r="C18">
            <v>30.4</v>
          </cell>
          <cell r="D18">
            <v>3.9</v>
          </cell>
          <cell r="E18">
            <v>49.083333333333336</v>
          </cell>
          <cell r="F18">
            <v>93</v>
          </cell>
          <cell r="G18">
            <v>16</v>
          </cell>
          <cell r="H18">
            <v>18.36</v>
          </cell>
          <cell r="J18">
            <v>27.720000000000002</v>
          </cell>
          <cell r="K18">
            <v>0</v>
          </cell>
        </row>
        <row r="19">
          <cell r="B19">
            <v>17.891666666666666</v>
          </cell>
          <cell r="C19">
            <v>31.3</v>
          </cell>
          <cell r="D19">
            <v>6</v>
          </cell>
          <cell r="E19">
            <v>48.625</v>
          </cell>
          <cell r="F19">
            <v>89</v>
          </cell>
          <cell r="G19">
            <v>17</v>
          </cell>
          <cell r="H19">
            <v>25.56</v>
          </cell>
          <cell r="J19">
            <v>33.840000000000003</v>
          </cell>
          <cell r="K19">
            <v>0</v>
          </cell>
        </row>
        <row r="20">
          <cell r="B20">
            <v>21.18333333333333</v>
          </cell>
          <cell r="C20">
            <v>34.6</v>
          </cell>
          <cell r="D20">
            <v>8.9</v>
          </cell>
          <cell r="E20">
            <v>49.458333333333336</v>
          </cell>
          <cell r="F20">
            <v>89</v>
          </cell>
          <cell r="G20">
            <v>18</v>
          </cell>
          <cell r="H20">
            <v>22.68</v>
          </cell>
          <cell r="J20">
            <v>35.28</v>
          </cell>
          <cell r="K20">
            <v>0</v>
          </cell>
        </row>
        <row r="21">
          <cell r="B21">
            <v>24.091666666666669</v>
          </cell>
          <cell r="C21">
            <v>35.200000000000003</v>
          </cell>
          <cell r="D21">
            <v>14.6</v>
          </cell>
          <cell r="E21">
            <v>48.583333333333336</v>
          </cell>
          <cell r="F21">
            <v>85</v>
          </cell>
          <cell r="G21">
            <v>19</v>
          </cell>
          <cell r="H21">
            <v>18.36</v>
          </cell>
          <cell r="J21">
            <v>30.240000000000002</v>
          </cell>
          <cell r="K21">
            <v>0</v>
          </cell>
        </row>
        <row r="22">
          <cell r="B22">
            <v>25.945833333333336</v>
          </cell>
          <cell r="C22">
            <v>35</v>
          </cell>
          <cell r="D22">
            <v>17.399999999999999</v>
          </cell>
          <cell r="E22">
            <v>39.166666666666664</v>
          </cell>
          <cell r="F22">
            <v>70</v>
          </cell>
          <cell r="G22">
            <v>19</v>
          </cell>
          <cell r="H22">
            <v>29.16</v>
          </cell>
          <cell r="J22">
            <v>47.16</v>
          </cell>
          <cell r="K22">
            <v>0</v>
          </cell>
        </row>
        <row r="23">
          <cell r="B23">
            <v>26.816666666666663</v>
          </cell>
          <cell r="C23">
            <v>35.1</v>
          </cell>
          <cell r="D23">
            <v>19.8</v>
          </cell>
          <cell r="E23">
            <v>32.833333333333336</v>
          </cell>
          <cell r="F23">
            <v>49</v>
          </cell>
          <cell r="G23">
            <v>17</v>
          </cell>
          <cell r="H23">
            <v>28.08</v>
          </cell>
          <cell r="J23">
            <v>49.32</v>
          </cell>
          <cell r="K23">
            <v>0</v>
          </cell>
        </row>
        <row r="24">
          <cell r="B24">
            <v>24.204166666666655</v>
          </cell>
          <cell r="C24">
            <v>32</v>
          </cell>
          <cell r="D24">
            <v>20</v>
          </cell>
          <cell r="E24">
            <v>50.333333333333336</v>
          </cell>
          <cell r="F24">
            <v>92</v>
          </cell>
          <cell r="G24">
            <v>29</v>
          </cell>
          <cell r="H24">
            <v>21.240000000000002</v>
          </cell>
          <cell r="J24">
            <v>46.800000000000004</v>
          </cell>
          <cell r="K24">
            <v>7</v>
          </cell>
        </row>
        <row r="25">
          <cell r="B25">
            <v>24.637499999999999</v>
          </cell>
          <cell r="C25">
            <v>34.5</v>
          </cell>
          <cell r="D25">
            <v>17.5</v>
          </cell>
          <cell r="E25">
            <v>67.333333333333329</v>
          </cell>
          <cell r="F25">
            <v>98</v>
          </cell>
          <cell r="G25">
            <v>29</v>
          </cell>
          <cell r="H25">
            <v>18.720000000000002</v>
          </cell>
          <cell r="J25">
            <v>32.4</v>
          </cell>
          <cell r="K25">
            <v>0</v>
          </cell>
        </row>
        <row r="26">
          <cell r="B26">
            <v>25.75</v>
          </cell>
          <cell r="C26">
            <v>35.1</v>
          </cell>
          <cell r="D26">
            <v>17.7</v>
          </cell>
          <cell r="E26">
            <v>45.833333333333336</v>
          </cell>
          <cell r="F26">
            <v>74</v>
          </cell>
          <cell r="G26">
            <v>17</v>
          </cell>
          <cell r="H26">
            <v>26.28</v>
          </cell>
          <cell r="J26">
            <v>45.36</v>
          </cell>
          <cell r="K26">
            <v>0</v>
          </cell>
        </row>
        <row r="27">
          <cell r="B27">
            <v>25.100000000000005</v>
          </cell>
          <cell r="C27">
            <v>35</v>
          </cell>
          <cell r="D27">
            <v>14.6</v>
          </cell>
          <cell r="E27">
            <v>35.375</v>
          </cell>
          <cell r="F27">
            <v>67</v>
          </cell>
          <cell r="G27">
            <v>17</v>
          </cell>
          <cell r="H27">
            <v>25.2</v>
          </cell>
          <cell r="J27">
            <v>45.72</v>
          </cell>
          <cell r="K27">
            <v>0</v>
          </cell>
        </row>
        <row r="28">
          <cell r="B28">
            <v>20.070833333333333</v>
          </cell>
          <cell r="C28">
            <v>28.3</v>
          </cell>
          <cell r="D28">
            <v>12.8</v>
          </cell>
          <cell r="E28">
            <v>69.583333333333329</v>
          </cell>
          <cell r="F28">
            <v>91</v>
          </cell>
          <cell r="G28">
            <v>47</v>
          </cell>
          <cell r="H28">
            <v>23.759999999999998</v>
          </cell>
          <cell r="J28">
            <v>31.319999999999997</v>
          </cell>
          <cell r="K28">
            <v>0</v>
          </cell>
        </row>
        <row r="29">
          <cell r="B29">
            <v>19.070833333333333</v>
          </cell>
          <cell r="C29">
            <v>29.6</v>
          </cell>
          <cell r="D29">
            <v>12.4</v>
          </cell>
          <cell r="E29">
            <v>71.5</v>
          </cell>
          <cell r="F29">
            <v>93</v>
          </cell>
          <cell r="G29">
            <v>38</v>
          </cell>
          <cell r="H29">
            <v>18</v>
          </cell>
          <cell r="J29">
            <v>30.240000000000002</v>
          </cell>
          <cell r="K29">
            <v>0</v>
          </cell>
        </row>
        <row r="30">
          <cell r="B30">
            <v>20.220833333333339</v>
          </cell>
          <cell r="C30">
            <v>28.8</v>
          </cell>
          <cell r="D30">
            <v>12.9</v>
          </cell>
          <cell r="E30">
            <v>63.625</v>
          </cell>
          <cell r="F30">
            <v>93</v>
          </cell>
          <cell r="G30">
            <v>37</v>
          </cell>
          <cell r="H30">
            <v>20.52</v>
          </cell>
          <cell r="J30">
            <v>34.200000000000003</v>
          </cell>
          <cell r="K30">
            <v>0</v>
          </cell>
        </row>
        <row r="31">
          <cell r="B31">
            <v>22.462500000000002</v>
          </cell>
          <cell r="C31">
            <v>31.9</v>
          </cell>
          <cell r="D31">
            <v>15</v>
          </cell>
          <cell r="E31">
            <v>51.5</v>
          </cell>
          <cell r="F31">
            <v>84</v>
          </cell>
          <cell r="G31">
            <v>28</v>
          </cell>
          <cell r="H31">
            <v>19.440000000000001</v>
          </cell>
          <cell r="J31">
            <v>29.880000000000003</v>
          </cell>
          <cell r="K31">
            <v>0</v>
          </cell>
        </row>
        <row r="32">
          <cell r="B32">
            <v>22.020833333333332</v>
          </cell>
          <cell r="C32">
            <v>31.4</v>
          </cell>
          <cell r="D32">
            <v>14.3</v>
          </cell>
          <cell r="E32">
            <v>56.833333333333336</v>
          </cell>
          <cell r="F32">
            <v>87</v>
          </cell>
          <cell r="G32">
            <v>30</v>
          </cell>
          <cell r="H32">
            <v>26.64</v>
          </cell>
          <cell r="J32">
            <v>41.4</v>
          </cell>
          <cell r="K32">
            <v>0</v>
          </cell>
        </row>
        <row r="33">
          <cell r="B33">
            <v>23.812499999999996</v>
          </cell>
          <cell r="C33">
            <v>32.4</v>
          </cell>
          <cell r="D33">
            <v>17.7</v>
          </cell>
          <cell r="E33">
            <v>56.125</v>
          </cell>
          <cell r="F33">
            <v>81</v>
          </cell>
          <cell r="G33">
            <v>29</v>
          </cell>
          <cell r="H33">
            <v>23.400000000000002</v>
          </cell>
          <cell r="J33">
            <v>34.200000000000003</v>
          </cell>
          <cell r="K33">
            <v>1</v>
          </cell>
        </row>
        <row r="34">
          <cell r="B34">
            <v>24.945833333333336</v>
          </cell>
          <cell r="C34">
            <v>34.299999999999997</v>
          </cell>
          <cell r="D34">
            <v>15.7</v>
          </cell>
          <cell r="E34">
            <v>49.333333333333336</v>
          </cell>
          <cell r="F34">
            <v>87</v>
          </cell>
          <cell r="G34">
            <v>20</v>
          </cell>
          <cell r="H34">
            <v>23.759999999999998</v>
          </cell>
          <cell r="J34">
            <v>37.440000000000005</v>
          </cell>
          <cell r="K34">
            <v>0</v>
          </cell>
        </row>
        <row r="35">
          <cell r="B35">
            <v>26.970833333333335</v>
          </cell>
          <cell r="C35">
            <v>35.4</v>
          </cell>
          <cell r="D35">
            <v>16.3</v>
          </cell>
          <cell r="E35">
            <v>36.333333333333336</v>
          </cell>
          <cell r="F35">
            <v>68</v>
          </cell>
          <cell r="G35">
            <v>19</v>
          </cell>
          <cell r="H35">
            <v>30.96</v>
          </cell>
          <cell r="J35">
            <v>45.36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>
            <v>28.174999999999997</v>
          </cell>
          <cell r="C34">
            <v>30.2</v>
          </cell>
          <cell r="D34">
            <v>24.3</v>
          </cell>
          <cell r="E34">
            <v>38.5</v>
          </cell>
          <cell r="F34">
            <v>46</v>
          </cell>
          <cell r="G34">
            <v>33</v>
          </cell>
          <cell r="H34">
            <v>28.08</v>
          </cell>
          <cell r="J34">
            <v>42.84</v>
          </cell>
          <cell r="K34">
            <v>6.2</v>
          </cell>
        </row>
        <row r="35">
          <cell r="B35">
            <v>24.241666666666671</v>
          </cell>
          <cell r="C35">
            <v>31.3</v>
          </cell>
          <cell r="D35">
            <v>17.7</v>
          </cell>
          <cell r="E35">
            <v>49.583333333333336</v>
          </cell>
          <cell r="F35">
            <v>76</v>
          </cell>
          <cell r="G35">
            <v>22</v>
          </cell>
          <cell r="H35">
            <v>24.840000000000003</v>
          </cell>
          <cell r="J35">
            <v>43.56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21.482608695652171</v>
          </cell>
          <cell r="C5">
            <v>33.9</v>
          </cell>
          <cell r="D5">
            <v>9.5</v>
          </cell>
          <cell r="E5">
            <v>47.913043478260867</v>
          </cell>
          <cell r="F5">
            <v>85</v>
          </cell>
          <cell r="G5">
            <v>22</v>
          </cell>
          <cell r="H5">
            <v>13.68</v>
          </cell>
          <cell r="J5">
            <v>30.240000000000002</v>
          </cell>
          <cell r="K5">
            <v>0</v>
          </cell>
        </row>
        <row r="6">
          <cell r="B6">
            <v>23.833333333333329</v>
          </cell>
          <cell r="C6">
            <v>32.6</v>
          </cell>
          <cell r="D6">
            <v>15.8</v>
          </cell>
          <cell r="E6">
            <v>45.666666666666664</v>
          </cell>
          <cell r="F6">
            <v>74</v>
          </cell>
          <cell r="G6">
            <v>23</v>
          </cell>
          <cell r="H6">
            <v>18</v>
          </cell>
          <cell r="J6">
            <v>33.480000000000004</v>
          </cell>
          <cell r="K6">
            <v>0</v>
          </cell>
        </row>
        <row r="7">
          <cell r="B7">
            <v>23.716666666666665</v>
          </cell>
          <cell r="C7">
            <v>33.6</v>
          </cell>
          <cell r="D7">
            <v>14.9</v>
          </cell>
          <cell r="E7">
            <v>42.916666666666664</v>
          </cell>
          <cell r="F7">
            <v>80</v>
          </cell>
          <cell r="G7">
            <v>16</v>
          </cell>
          <cell r="H7">
            <v>13.32</v>
          </cell>
          <cell r="J7">
            <v>32.4</v>
          </cell>
          <cell r="K7">
            <v>0</v>
          </cell>
        </row>
        <row r="8">
          <cell r="B8">
            <v>22.591666666666669</v>
          </cell>
          <cell r="C8">
            <v>29.5</v>
          </cell>
          <cell r="D8">
            <v>17.5</v>
          </cell>
          <cell r="E8">
            <v>38.916666666666664</v>
          </cell>
          <cell r="F8">
            <v>54</v>
          </cell>
          <cell r="G8">
            <v>23</v>
          </cell>
          <cell r="H8">
            <v>14.04</v>
          </cell>
          <cell r="J8">
            <v>21.6</v>
          </cell>
          <cell r="K8">
            <v>0</v>
          </cell>
        </row>
        <row r="9">
          <cell r="B9">
            <v>20.824999999999999</v>
          </cell>
          <cell r="C9">
            <v>26.2</v>
          </cell>
          <cell r="D9">
            <v>17.7</v>
          </cell>
          <cell r="E9">
            <v>57.291666666666664</v>
          </cell>
          <cell r="F9">
            <v>78</v>
          </cell>
          <cell r="G9">
            <v>31</v>
          </cell>
          <cell r="H9">
            <v>12.6</v>
          </cell>
          <cell r="J9">
            <v>31.319999999999997</v>
          </cell>
          <cell r="K9">
            <v>0</v>
          </cell>
        </row>
        <row r="10">
          <cell r="B10">
            <v>20.341666666666669</v>
          </cell>
          <cell r="C10">
            <v>29</v>
          </cell>
          <cell r="D10">
            <v>11.5</v>
          </cell>
          <cell r="E10">
            <v>60.458333333333336</v>
          </cell>
          <cell r="F10">
            <v>91</v>
          </cell>
          <cell r="G10">
            <v>31</v>
          </cell>
          <cell r="H10">
            <v>15.840000000000002</v>
          </cell>
          <cell r="J10">
            <v>28.08</v>
          </cell>
          <cell r="K10">
            <v>0</v>
          </cell>
        </row>
        <row r="11">
          <cell r="B11">
            <v>22.487500000000001</v>
          </cell>
          <cell r="C11">
            <v>33.1</v>
          </cell>
          <cell r="D11">
            <v>13.4</v>
          </cell>
          <cell r="E11">
            <v>54.333333333333336</v>
          </cell>
          <cell r="F11">
            <v>85</v>
          </cell>
          <cell r="G11">
            <v>21</v>
          </cell>
          <cell r="H11">
            <v>11.879999999999999</v>
          </cell>
          <cell r="J11">
            <v>26.28</v>
          </cell>
          <cell r="K11">
            <v>0</v>
          </cell>
        </row>
        <row r="12">
          <cell r="B12">
            <v>21.708333333333332</v>
          </cell>
          <cell r="C12">
            <v>29.8</v>
          </cell>
          <cell r="D12">
            <v>14.1</v>
          </cell>
          <cell r="E12">
            <v>60.375</v>
          </cell>
          <cell r="F12">
            <v>88</v>
          </cell>
          <cell r="G12">
            <v>34</v>
          </cell>
          <cell r="H12">
            <v>18.36</v>
          </cell>
          <cell r="J12">
            <v>30.96</v>
          </cell>
          <cell r="K12">
            <v>0</v>
          </cell>
        </row>
        <row r="13">
          <cell r="B13">
            <v>16.537499999999998</v>
          </cell>
          <cell r="C13">
            <v>22.8</v>
          </cell>
          <cell r="D13">
            <v>10</v>
          </cell>
          <cell r="E13">
            <v>59.5</v>
          </cell>
          <cell r="F13">
            <v>87</v>
          </cell>
          <cell r="G13">
            <v>29</v>
          </cell>
          <cell r="H13">
            <v>22.32</v>
          </cell>
          <cell r="J13">
            <v>43.92</v>
          </cell>
          <cell r="K13">
            <v>0</v>
          </cell>
        </row>
        <row r="14">
          <cell r="B14">
            <v>15.133333333333335</v>
          </cell>
          <cell r="C14">
            <v>24.9</v>
          </cell>
          <cell r="D14">
            <v>5.8</v>
          </cell>
          <cell r="E14">
            <v>52.291666666666664</v>
          </cell>
          <cell r="F14">
            <v>89</v>
          </cell>
          <cell r="G14">
            <v>20</v>
          </cell>
          <cell r="H14">
            <v>15.48</v>
          </cell>
          <cell r="J14">
            <v>29.880000000000003</v>
          </cell>
          <cell r="K14">
            <v>0</v>
          </cell>
        </row>
        <row r="15">
          <cell r="B15">
            <v>15.520833333333334</v>
          </cell>
          <cell r="C15">
            <v>25</v>
          </cell>
          <cell r="D15">
            <v>4.9000000000000004</v>
          </cell>
          <cell r="E15">
            <v>45.541666666666664</v>
          </cell>
          <cell r="F15">
            <v>76</v>
          </cell>
          <cell r="G15">
            <v>20</v>
          </cell>
          <cell r="H15">
            <v>14.4</v>
          </cell>
          <cell r="J15">
            <v>28.44</v>
          </cell>
          <cell r="K15">
            <v>0</v>
          </cell>
        </row>
        <row r="16">
          <cell r="B16">
            <v>16.591666666666665</v>
          </cell>
          <cell r="C16">
            <v>26.5</v>
          </cell>
          <cell r="D16">
            <v>7.2</v>
          </cell>
          <cell r="E16">
            <v>49.041666666666664</v>
          </cell>
          <cell r="F16">
            <v>82</v>
          </cell>
          <cell r="G16">
            <v>18</v>
          </cell>
          <cell r="H16">
            <v>14.76</v>
          </cell>
          <cell r="J16">
            <v>28.08</v>
          </cell>
          <cell r="K16">
            <v>0</v>
          </cell>
        </row>
        <row r="17">
          <cell r="B17">
            <v>18.008333333333336</v>
          </cell>
          <cell r="C17">
            <v>32</v>
          </cell>
          <cell r="D17">
            <v>5.6</v>
          </cell>
          <cell r="E17">
            <v>46.958333333333336</v>
          </cell>
          <cell r="F17">
            <v>87</v>
          </cell>
          <cell r="G17">
            <v>12</v>
          </cell>
          <cell r="H17">
            <v>10.8</v>
          </cell>
          <cell r="J17">
            <v>20.16</v>
          </cell>
          <cell r="K17">
            <v>0</v>
          </cell>
        </row>
        <row r="18">
          <cell r="B18">
            <v>19.891304347826086</v>
          </cell>
          <cell r="C18">
            <v>32.4</v>
          </cell>
          <cell r="D18">
            <v>8.8000000000000007</v>
          </cell>
          <cell r="E18">
            <v>39.913043478260867</v>
          </cell>
          <cell r="F18">
            <v>78</v>
          </cell>
          <cell r="G18">
            <v>13</v>
          </cell>
          <cell r="H18">
            <v>10.8</v>
          </cell>
          <cell r="J18">
            <v>21.240000000000002</v>
          </cell>
          <cell r="K18">
            <v>0</v>
          </cell>
        </row>
        <row r="19">
          <cell r="B19">
            <v>20.25416666666667</v>
          </cell>
          <cell r="C19">
            <v>30.9</v>
          </cell>
          <cell r="D19">
            <v>9.6</v>
          </cell>
          <cell r="E19">
            <v>44.375</v>
          </cell>
          <cell r="F19">
            <v>78</v>
          </cell>
          <cell r="G19">
            <v>20</v>
          </cell>
          <cell r="H19">
            <v>12.24</v>
          </cell>
          <cell r="J19">
            <v>26.28</v>
          </cell>
          <cell r="K19">
            <v>0</v>
          </cell>
        </row>
        <row r="20">
          <cell r="B20">
            <v>23.291304347826088</v>
          </cell>
          <cell r="C20">
            <v>35</v>
          </cell>
          <cell r="D20">
            <v>12.1</v>
          </cell>
          <cell r="E20">
            <v>43.347826086956523</v>
          </cell>
          <cell r="F20">
            <v>76</v>
          </cell>
          <cell r="G20">
            <v>20</v>
          </cell>
          <cell r="H20">
            <v>13.32</v>
          </cell>
          <cell r="J20">
            <v>22.68</v>
          </cell>
          <cell r="K20">
            <v>0</v>
          </cell>
        </row>
        <row r="21">
          <cell r="B21">
            <v>25.204166666666669</v>
          </cell>
          <cell r="C21">
            <v>34.200000000000003</v>
          </cell>
          <cell r="D21">
            <v>15.3</v>
          </cell>
          <cell r="E21">
            <v>44.208333333333336</v>
          </cell>
          <cell r="F21">
            <v>81</v>
          </cell>
          <cell r="G21">
            <v>18</v>
          </cell>
          <cell r="H21">
            <v>16.559999999999999</v>
          </cell>
          <cell r="J21">
            <v>26.64</v>
          </cell>
          <cell r="K21">
            <v>0</v>
          </cell>
        </row>
        <row r="22">
          <cell r="B22">
            <v>25.295652173913048</v>
          </cell>
          <cell r="C22">
            <v>34.9</v>
          </cell>
          <cell r="D22">
            <v>14.9</v>
          </cell>
          <cell r="E22">
            <v>40.391304347826086</v>
          </cell>
          <cell r="F22">
            <v>80</v>
          </cell>
          <cell r="G22">
            <v>17</v>
          </cell>
          <cell r="H22">
            <v>16.920000000000002</v>
          </cell>
          <cell r="J22">
            <v>31.680000000000003</v>
          </cell>
          <cell r="K22">
            <v>0</v>
          </cell>
        </row>
        <row r="23">
          <cell r="B23">
            <v>25.637499999999999</v>
          </cell>
          <cell r="C23">
            <v>37.1</v>
          </cell>
          <cell r="D23">
            <v>14.3</v>
          </cell>
          <cell r="E23">
            <v>41.25</v>
          </cell>
          <cell r="F23">
            <v>76</v>
          </cell>
          <cell r="G23">
            <v>13</v>
          </cell>
          <cell r="H23">
            <v>19.440000000000001</v>
          </cell>
          <cell r="J23">
            <v>41.4</v>
          </cell>
          <cell r="K23">
            <v>0</v>
          </cell>
        </row>
        <row r="24">
          <cell r="B24">
            <v>26.295833333333331</v>
          </cell>
          <cell r="C24">
            <v>36.1</v>
          </cell>
          <cell r="D24">
            <v>18.100000000000001</v>
          </cell>
          <cell r="E24">
            <v>35.041666666666664</v>
          </cell>
          <cell r="F24">
            <v>54</v>
          </cell>
          <cell r="G24">
            <v>20</v>
          </cell>
          <cell r="H24">
            <v>15.120000000000001</v>
          </cell>
          <cell r="J24">
            <v>29.52</v>
          </cell>
          <cell r="K24">
            <v>0</v>
          </cell>
        </row>
        <row r="25">
          <cell r="B25">
            <v>27.049999999999997</v>
          </cell>
          <cell r="C25">
            <v>37.4</v>
          </cell>
          <cell r="D25">
            <v>19</v>
          </cell>
          <cell r="E25">
            <v>48.375</v>
          </cell>
          <cell r="F25">
            <v>78</v>
          </cell>
          <cell r="G25">
            <v>18</v>
          </cell>
          <cell r="H25">
            <v>11.16</v>
          </cell>
          <cell r="J25">
            <v>28.08</v>
          </cell>
          <cell r="K25">
            <v>0</v>
          </cell>
        </row>
        <row r="26">
          <cell r="B26">
            <v>27.679166666666674</v>
          </cell>
          <cell r="C26">
            <v>37.299999999999997</v>
          </cell>
          <cell r="D26">
            <v>18.5</v>
          </cell>
          <cell r="E26">
            <v>33.791666666666664</v>
          </cell>
          <cell r="F26">
            <v>71</v>
          </cell>
          <cell r="G26">
            <v>12</v>
          </cell>
          <cell r="H26">
            <v>18.720000000000002</v>
          </cell>
          <cell r="J26">
            <v>38.519999999999996</v>
          </cell>
          <cell r="K26">
            <v>0</v>
          </cell>
        </row>
        <row r="27">
          <cell r="B27">
            <v>27.813043478260866</v>
          </cell>
          <cell r="C27">
            <v>37.6</v>
          </cell>
          <cell r="D27">
            <v>18.5</v>
          </cell>
          <cell r="E27">
            <v>24.130434782608695</v>
          </cell>
          <cell r="F27">
            <v>43</v>
          </cell>
          <cell r="G27">
            <v>11</v>
          </cell>
          <cell r="H27">
            <v>14.04</v>
          </cell>
          <cell r="J27">
            <v>41.76</v>
          </cell>
          <cell r="K27">
            <v>0</v>
          </cell>
        </row>
        <row r="28">
          <cell r="B28">
            <v>24.975000000000005</v>
          </cell>
          <cell r="C28">
            <v>35.1</v>
          </cell>
          <cell r="D28">
            <v>15.7</v>
          </cell>
          <cell r="E28">
            <v>43.041666666666664</v>
          </cell>
          <cell r="F28">
            <v>69</v>
          </cell>
          <cell r="G28">
            <v>20</v>
          </cell>
          <cell r="H28">
            <v>16.920000000000002</v>
          </cell>
          <cell r="J28">
            <v>26.28</v>
          </cell>
          <cell r="K28">
            <v>0</v>
          </cell>
        </row>
        <row r="29">
          <cell r="B29">
            <v>21.287500000000005</v>
          </cell>
          <cell r="C29">
            <v>30</v>
          </cell>
          <cell r="D29">
            <v>14.8</v>
          </cell>
          <cell r="E29">
            <v>64.5</v>
          </cell>
          <cell r="F29">
            <v>90</v>
          </cell>
          <cell r="G29">
            <v>37</v>
          </cell>
          <cell r="H29">
            <v>17.64</v>
          </cell>
          <cell r="J29">
            <v>33.840000000000003</v>
          </cell>
          <cell r="K29">
            <v>0</v>
          </cell>
        </row>
        <row r="30">
          <cell r="B30">
            <v>22.537499999999998</v>
          </cell>
          <cell r="C30">
            <v>32.200000000000003</v>
          </cell>
          <cell r="D30">
            <v>15.6</v>
          </cell>
          <cell r="E30">
            <v>59.625</v>
          </cell>
          <cell r="F30">
            <v>85</v>
          </cell>
          <cell r="G30">
            <v>28</v>
          </cell>
          <cell r="H30">
            <v>23.759999999999998</v>
          </cell>
          <cell r="J30">
            <v>36.72</v>
          </cell>
          <cell r="K30">
            <v>0</v>
          </cell>
        </row>
        <row r="31">
          <cell r="B31">
            <v>23.926086956521736</v>
          </cell>
          <cell r="C31">
            <v>33.200000000000003</v>
          </cell>
          <cell r="D31">
            <v>15.7</v>
          </cell>
          <cell r="E31">
            <v>51.391304347826086</v>
          </cell>
          <cell r="F31">
            <v>75</v>
          </cell>
          <cell r="G31">
            <v>25</v>
          </cell>
          <cell r="H31">
            <v>16.920000000000002</v>
          </cell>
          <cell r="J31">
            <v>28.8</v>
          </cell>
          <cell r="K31">
            <v>0</v>
          </cell>
        </row>
        <row r="32">
          <cell r="B32">
            <v>24.216666666666669</v>
          </cell>
          <cell r="C32">
            <v>34.200000000000003</v>
          </cell>
          <cell r="D32">
            <v>17.2</v>
          </cell>
          <cell r="E32">
            <v>51.25</v>
          </cell>
          <cell r="F32">
            <v>72</v>
          </cell>
          <cell r="G32">
            <v>22</v>
          </cell>
          <cell r="H32">
            <v>26.28</v>
          </cell>
          <cell r="J32">
            <v>45.36</v>
          </cell>
          <cell r="K32">
            <v>0</v>
          </cell>
        </row>
        <row r="33">
          <cell r="B33">
            <v>23.424999999999997</v>
          </cell>
          <cell r="C33">
            <v>31.9</v>
          </cell>
          <cell r="D33">
            <v>18</v>
          </cell>
          <cell r="E33">
            <v>63.75</v>
          </cell>
          <cell r="F33">
            <v>89</v>
          </cell>
          <cell r="G33">
            <v>24</v>
          </cell>
          <cell r="H33">
            <v>19.440000000000001</v>
          </cell>
          <cell r="J33">
            <v>41.76</v>
          </cell>
          <cell r="K33">
            <v>2.6</v>
          </cell>
        </row>
        <row r="34">
          <cell r="B34">
            <v>24.108333333333334</v>
          </cell>
          <cell r="C34">
            <v>33.299999999999997</v>
          </cell>
          <cell r="D34">
            <v>15.5</v>
          </cell>
          <cell r="E34">
            <v>54.166666666666664</v>
          </cell>
          <cell r="F34">
            <v>90</v>
          </cell>
          <cell r="G34">
            <v>19</v>
          </cell>
          <cell r="H34">
            <v>12.24</v>
          </cell>
          <cell r="J34">
            <v>32.4</v>
          </cell>
          <cell r="K34">
            <v>0</v>
          </cell>
        </row>
        <row r="35">
          <cell r="B35">
            <v>24.929166666666671</v>
          </cell>
          <cell r="C35">
            <v>34.9</v>
          </cell>
          <cell r="D35">
            <v>15.6</v>
          </cell>
          <cell r="E35">
            <v>44.875</v>
          </cell>
          <cell r="F35">
            <v>78</v>
          </cell>
          <cell r="G35">
            <v>14</v>
          </cell>
          <cell r="H35">
            <v>16.559999999999999</v>
          </cell>
          <cell r="J35">
            <v>33.840000000000003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22.112500000000001</v>
          </cell>
          <cell r="C5">
            <v>37.1</v>
          </cell>
          <cell r="D5">
            <v>11.4</v>
          </cell>
          <cell r="E5">
            <v>70.260869565217391</v>
          </cell>
          <cell r="F5">
            <v>100</v>
          </cell>
          <cell r="G5">
            <v>22</v>
          </cell>
          <cell r="H5">
            <v>20.88</v>
          </cell>
          <cell r="J5">
            <v>42.84</v>
          </cell>
          <cell r="K5">
            <v>0</v>
          </cell>
        </row>
        <row r="6">
          <cell r="B6">
            <v>22.874999999999996</v>
          </cell>
          <cell r="C6">
            <v>35.200000000000003</v>
          </cell>
          <cell r="D6">
            <v>14.2</v>
          </cell>
          <cell r="E6">
            <v>74.291666666666671</v>
          </cell>
          <cell r="F6">
            <v>100</v>
          </cell>
          <cell r="G6">
            <v>34</v>
          </cell>
          <cell r="H6">
            <v>8.64</v>
          </cell>
          <cell r="J6">
            <v>19.440000000000001</v>
          </cell>
          <cell r="K6">
            <v>0</v>
          </cell>
        </row>
        <row r="7">
          <cell r="B7">
            <v>24.545833333333334</v>
          </cell>
          <cell r="C7">
            <v>34.700000000000003</v>
          </cell>
          <cell r="D7">
            <v>17.8</v>
          </cell>
          <cell r="E7">
            <v>76.652173913043484</v>
          </cell>
          <cell r="F7">
            <v>100</v>
          </cell>
          <cell r="G7">
            <v>32</v>
          </cell>
          <cell r="H7">
            <v>12.24</v>
          </cell>
          <cell r="J7">
            <v>25.56</v>
          </cell>
          <cell r="K7">
            <v>0</v>
          </cell>
        </row>
        <row r="8">
          <cell r="B8">
            <v>21.637500000000003</v>
          </cell>
          <cell r="C8">
            <v>24.3</v>
          </cell>
          <cell r="D8">
            <v>19.3</v>
          </cell>
          <cell r="E8">
            <v>94.318181818181813</v>
          </cell>
          <cell r="F8">
            <v>100</v>
          </cell>
          <cell r="G8">
            <v>75</v>
          </cell>
          <cell r="H8">
            <v>14.4</v>
          </cell>
          <cell r="J8">
            <v>28.8</v>
          </cell>
          <cell r="K8">
            <v>1.2000000000000002</v>
          </cell>
        </row>
        <row r="9">
          <cell r="B9">
            <v>21.712500000000002</v>
          </cell>
          <cell r="C9">
            <v>27.6</v>
          </cell>
          <cell r="D9">
            <v>18.5</v>
          </cell>
          <cell r="E9">
            <v>82.541666666666671</v>
          </cell>
          <cell r="F9">
            <v>100</v>
          </cell>
          <cell r="G9">
            <v>50</v>
          </cell>
          <cell r="H9">
            <v>12.96</v>
          </cell>
          <cell r="J9">
            <v>24.840000000000003</v>
          </cell>
          <cell r="K9">
            <v>0.4</v>
          </cell>
        </row>
        <row r="10">
          <cell r="B10">
            <v>21.570833333333336</v>
          </cell>
          <cell r="C10">
            <v>31.7</v>
          </cell>
          <cell r="D10">
            <v>13.6</v>
          </cell>
          <cell r="E10">
            <v>82.15</v>
          </cell>
          <cell r="F10">
            <v>100</v>
          </cell>
          <cell r="G10">
            <v>39</v>
          </cell>
          <cell r="H10">
            <v>9.3600000000000012</v>
          </cell>
          <cell r="J10">
            <v>20.16</v>
          </cell>
          <cell r="K10">
            <v>0</v>
          </cell>
        </row>
        <row r="11">
          <cell r="B11">
            <v>21.425000000000001</v>
          </cell>
          <cell r="C11">
            <v>34</v>
          </cell>
          <cell r="D11">
            <v>11.8</v>
          </cell>
          <cell r="E11">
            <v>76.095238095238102</v>
          </cell>
          <cell r="F11">
            <v>100</v>
          </cell>
          <cell r="G11">
            <v>25</v>
          </cell>
          <cell r="H11">
            <v>10.8</v>
          </cell>
          <cell r="J11">
            <v>22.32</v>
          </cell>
          <cell r="K11">
            <v>0</v>
          </cell>
        </row>
        <row r="12">
          <cell r="B12">
            <v>19.845833333333335</v>
          </cell>
          <cell r="C12">
            <v>25.9</v>
          </cell>
          <cell r="D12">
            <v>14</v>
          </cell>
          <cell r="E12">
            <v>82.083333333333329</v>
          </cell>
          <cell r="F12">
            <v>100</v>
          </cell>
          <cell r="G12">
            <v>58</v>
          </cell>
          <cell r="H12">
            <v>10.44</v>
          </cell>
          <cell r="J12">
            <v>22.68</v>
          </cell>
          <cell r="K12">
            <v>0</v>
          </cell>
        </row>
        <row r="13">
          <cell r="B13">
            <v>18.8</v>
          </cell>
          <cell r="C13">
            <v>24.4</v>
          </cell>
          <cell r="D13">
            <v>12.6</v>
          </cell>
          <cell r="E13">
            <v>57.791666666666664</v>
          </cell>
          <cell r="F13">
            <v>91</v>
          </cell>
          <cell r="G13">
            <v>31</v>
          </cell>
          <cell r="H13">
            <v>20.52</v>
          </cell>
          <cell r="J13">
            <v>34.56</v>
          </cell>
          <cell r="K13">
            <v>0</v>
          </cell>
        </row>
        <row r="14">
          <cell r="B14">
            <v>16.466666666666665</v>
          </cell>
          <cell r="C14">
            <v>27.4</v>
          </cell>
          <cell r="D14">
            <v>7.4</v>
          </cell>
          <cell r="E14">
            <v>59.208333333333336</v>
          </cell>
          <cell r="F14">
            <v>100</v>
          </cell>
          <cell r="G14">
            <v>25</v>
          </cell>
          <cell r="H14">
            <v>13.68</v>
          </cell>
          <cell r="J14">
            <v>27.36</v>
          </cell>
          <cell r="K14">
            <v>0</v>
          </cell>
        </row>
        <row r="15">
          <cell r="B15">
            <v>17.970833333333331</v>
          </cell>
          <cell r="C15">
            <v>28.2</v>
          </cell>
          <cell r="D15">
            <v>7.6</v>
          </cell>
          <cell r="E15">
            <v>50.375</v>
          </cell>
          <cell r="F15">
            <v>100</v>
          </cell>
          <cell r="G15">
            <v>19</v>
          </cell>
          <cell r="H15">
            <v>12.24</v>
          </cell>
          <cell r="J15">
            <v>26.64</v>
          </cell>
          <cell r="K15">
            <v>0</v>
          </cell>
        </row>
        <row r="16">
          <cell r="B16">
            <v>15.225</v>
          </cell>
          <cell r="C16">
            <v>30.1</v>
          </cell>
          <cell r="D16">
            <v>3.7</v>
          </cell>
          <cell r="E16">
            <v>67.739130434782609</v>
          </cell>
          <cell r="F16">
            <v>100</v>
          </cell>
          <cell r="G16">
            <v>16</v>
          </cell>
          <cell r="H16">
            <v>10.44</v>
          </cell>
          <cell r="J16">
            <v>23.759999999999998</v>
          </cell>
          <cell r="K16">
            <v>0</v>
          </cell>
        </row>
        <row r="17">
          <cell r="B17">
            <v>17.05</v>
          </cell>
          <cell r="C17">
            <v>33.1</v>
          </cell>
          <cell r="D17">
            <v>4.9000000000000004</v>
          </cell>
          <cell r="E17">
            <v>76.15789473684211</v>
          </cell>
          <cell r="F17">
            <v>100</v>
          </cell>
          <cell r="G17">
            <v>19</v>
          </cell>
          <cell r="H17">
            <v>11.879999999999999</v>
          </cell>
          <cell r="J17">
            <v>23.400000000000002</v>
          </cell>
          <cell r="K17">
            <v>0</v>
          </cell>
        </row>
        <row r="18">
          <cell r="B18">
            <v>18.066666666666663</v>
          </cell>
          <cell r="C18">
            <v>33.5</v>
          </cell>
          <cell r="D18">
            <v>5.7</v>
          </cell>
          <cell r="E18">
            <v>75.526315789473685</v>
          </cell>
          <cell r="F18">
            <v>100</v>
          </cell>
          <cell r="G18">
            <v>15</v>
          </cell>
          <cell r="H18">
            <v>11.520000000000001</v>
          </cell>
          <cell r="J18">
            <v>21.6</v>
          </cell>
          <cell r="K18">
            <v>0</v>
          </cell>
        </row>
        <row r="19">
          <cell r="B19">
            <v>19.999999999999993</v>
          </cell>
          <cell r="C19">
            <v>34</v>
          </cell>
          <cell r="D19">
            <v>7.8</v>
          </cell>
          <cell r="E19">
            <v>61.272727272727273</v>
          </cell>
          <cell r="F19">
            <v>100</v>
          </cell>
          <cell r="G19">
            <v>16</v>
          </cell>
          <cell r="H19">
            <v>12.6</v>
          </cell>
          <cell r="J19">
            <v>25.2</v>
          </cell>
          <cell r="K19">
            <v>0</v>
          </cell>
        </row>
        <row r="20">
          <cell r="B20">
            <v>21.766666666666666</v>
          </cell>
          <cell r="C20">
            <v>37</v>
          </cell>
          <cell r="D20">
            <v>10.199999999999999</v>
          </cell>
          <cell r="E20">
            <v>64.045454545454547</v>
          </cell>
          <cell r="F20">
            <v>100</v>
          </cell>
          <cell r="G20">
            <v>17</v>
          </cell>
          <cell r="H20">
            <v>9.7200000000000006</v>
          </cell>
          <cell r="J20">
            <v>21.96</v>
          </cell>
          <cell r="K20">
            <v>0</v>
          </cell>
        </row>
        <row r="21">
          <cell r="B21">
            <v>23.320833333333336</v>
          </cell>
          <cell r="C21">
            <v>37.5</v>
          </cell>
          <cell r="D21">
            <v>12.3</v>
          </cell>
          <cell r="E21">
            <v>66.909090909090907</v>
          </cell>
          <cell r="F21">
            <v>100</v>
          </cell>
          <cell r="G21">
            <v>19</v>
          </cell>
          <cell r="H21">
            <v>9.7200000000000006</v>
          </cell>
          <cell r="J21">
            <v>22.68</v>
          </cell>
          <cell r="K21">
            <v>0</v>
          </cell>
        </row>
        <row r="22">
          <cell r="B22">
            <v>24.562499999999996</v>
          </cell>
          <cell r="C22">
            <v>39</v>
          </cell>
          <cell r="D22">
            <v>13.6</v>
          </cell>
          <cell r="E22">
            <v>64.166666666666671</v>
          </cell>
          <cell r="F22">
            <v>100</v>
          </cell>
          <cell r="G22">
            <v>18</v>
          </cell>
          <cell r="H22">
            <v>9.3600000000000012</v>
          </cell>
          <cell r="J22">
            <v>36.36</v>
          </cell>
          <cell r="K22">
            <v>0</v>
          </cell>
        </row>
        <row r="23">
          <cell r="B23">
            <v>25.445833333333329</v>
          </cell>
          <cell r="C23">
            <v>37.700000000000003</v>
          </cell>
          <cell r="D23">
            <v>14.5</v>
          </cell>
          <cell r="E23">
            <v>61.565217391304351</v>
          </cell>
          <cell r="F23">
            <v>100</v>
          </cell>
          <cell r="G23">
            <v>17</v>
          </cell>
          <cell r="H23">
            <v>24.48</v>
          </cell>
          <cell r="J23">
            <v>46.440000000000005</v>
          </cell>
          <cell r="K23">
            <v>0</v>
          </cell>
        </row>
        <row r="24">
          <cell r="B24">
            <v>23.766666666666666</v>
          </cell>
          <cell r="C24">
            <v>32.700000000000003</v>
          </cell>
          <cell r="D24">
            <v>17.600000000000001</v>
          </cell>
          <cell r="E24">
            <v>76.5</v>
          </cell>
          <cell r="F24">
            <v>98</v>
          </cell>
          <cell r="G24">
            <v>48</v>
          </cell>
          <cell r="H24">
            <v>9.7200000000000006</v>
          </cell>
          <cell r="J24">
            <v>21.96</v>
          </cell>
          <cell r="K24">
            <v>0</v>
          </cell>
        </row>
        <row r="25">
          <cell r="B25">
            <v>26.333333333333332</v>
          </cell>
          <cell r="C25">
            <v>38.1</v>
          </cell>
          <cell r="D25">
            <v>17</v>
          </cell>
          <cell r="E25">
            <v>68.708333333333329</v>
          </cell>
          <cell r="F25">
            <v>100</v>
          </cell>
          <cell r="G25">
            <v>22</v>
          </cell>
          <cell r="H25">
            <v>15.840000000000002</v>
          </cell>
          <cell r="J25">
            <v>34.200000000000003</v>
          </cell>
          <cell r="K25">
            <v>0</v>
          </cell>
        </row>
        <row r="26">
          <cell r="B26">
            <v>25.645833333333329</v>
          </cell>
          <cell r="C26">
            <v>38.200000000000003</v>
          </cell>
          <cell r="D26">
            <v>15.3</v>
          </cell>
          <cell r="E26">
            <v>62.956521739130437</v>
          </cell>
          <cell r="F26">
            <v>100</v>
          </cell>
          <cell r="G26">
            <v>16</v>
          </cell>
          <cell r="H26">
            <v>21.240000000000002</v>
          </cell>
          <cell r="J26">
            <v>41.4</v>
          </cell>
          <cell r="K26">
            <v>0</v>
          </cell>
        </row>
        <row r="27">
          <cell r="B27">
            <v>23.862500000000001</v>
          </cell>
          <cell r="C27">
            <v>37.299999999999997</v>
          </cell>
          <cell r="D27">
            <v>12.5</v>
          </cell>
          <cell r="E27">
            <v>63.090909090909093</v>
          </cell>
          <cell r="F27">
            <v>100</v>
          </cell>
          <cell r="G27">
            <v>17</v>
          </cell>
          <cell r="H27">
            <v>19.440000000000001</v>
          </cell>
          <cell r="J27">
            <v>39.24</v>
          </cell>
          <cell r="K27">
            <v>0</v>
          </cell>
        </row>
        <row r="28">
          <cell r="B28">
            <v>19.283333333333335</v>
          </cell>
          <cell r="C28">
            <v>23.4</v>
          </cell>
          <cell r="D28">
            <v>16.100000000000001</v>
          </cell>
          <cell r="E28">
            <v>81.041666666666671</v>
          </cell>
          <cell r="F28">
            <v>100</v>
          </cell>
          <cell r="G28">
            <v>60</v>
          </cell>
          <cell r="H28">
            <v>12.24</v>
          </cell>
          <cell r="J28">
            <v>26.64</v>
          </cell>
          <cell r="K28">
            <v>0</v>
          </cell>
        </row>
        <row r="29">
          <cell r="B29">
            <v>18.895833333333332</v>
          </cell>
          <cell r="C29">
            <v>29.1</v>
          </cell>
          <cell r="D29">
            <v>10.9</v>
          </cell>
          <cell r="E29">
            <v>75.208333333333329</v>
          </cell>
          <cell r="F29">
            <v>100</v>
          </cell>
          <cell r="G29">
            <v>42</v>
          </cell>
          <cell r="H29">
            <v>15.120000000000001</v>
          </cell>
          <cell r="J29">
            <v>27.720000000000002</v>
          </cell>
          <cell r="K29">
            <v>0</v>
          </cell>
        </row>
        <row r="30">
          <cell r="B30">
            <v>20.958333333333336</v>
          </cell>
          <cell r="C30">
            <v>31.2</v>
          </cell>
          <cell r="D30">
            <v>12.8</v>
          </cell>
          <cell r="E30">
            <v>75.55</v>
          </cell>
          <cell r="F30">
            <v>100</v>
          </cell>
          <cell r="G30">
            <v>38</v>
          </cell>
          <cell r="H30">
            <v>15.840000000000002</v>
          </cell>
          <cell r="J30">
            <v>33.480000000000004</v>
          </cell>
          <cell r="K30">
            <v>0</v>
          </cell>
        </row>
        <row r="31">
          <cell r="B31">
            <v>22.816666666666666</v>
          </cell>
          <cell r="C31">
            <v>33.6</v>
          </cell>
          <cell r="D31">
            <v>14</v>
          </cell>
          <cell r="E31">
            <v>72.529411764705884</v>
          </cell>
          <cell r="F31">
            <v>100</v>
          </cell>
          <cell r="G31">
            <v>27</v>
          </cell>
          <cell r="H31">
            <v>12.96</v>
          </cell>
          <cell r="J31">
            <v>23.759999999999998</v>
          </cell>
          <cell r="K31">
            <v>0</v>
          </cell>
        </row>
        <row r="32">
          <cell r="B32">
            <v>25.208333333333332</v>
          </cell>
          <cell r="C32">
            <v>37</v>
          </cell>
          <cell r="D32">
            <v>16.2</v>
          </cell>
          <cell r="E32">
            <v>62.652173913043477</v>
          </cell>
          <cell r="F32">
            <v>100</v>
          </cell>
          <cell r="G32">
            <v>25</v>
          </cell>
          <cell r="H32">
            <v>13.32</v>
          </cell>
          <cell r="J32">
            <v>31.319999999999997</v>
          </cell>
          <cell r="K32">
            <v>0</v>
          </cell>
        </row>
        <row r="33">
          <cell r="B33">
            <v>26.262499999999999</v>
          </cell>
          <cell r="C33">
            <v>37.200000000000003</v>
          </cell>
          <cell r="D33">
            <v>15.5</v>
          </cell>
          <cell r="E33">
            <v>58.333333333333336</v>
          </cell>
          <cell r="F33">
            <v>100</v>
          </cell>
          <cell r="G33">
            <v>24</v>
          </cell>
          <cell r="H33">
            <v>21.6</v>
          </cell>
          <cell r="J33">
            <v>32.76</v>
          </cell>
          <cell r="K33">
            <v>0</v>
          </cell>
        </row>
        <row r="34">
          <cell r="B34">
            <v>26.979166666666668</v>
          </cell>
          <cell r="C34">
            <v>38</v>
          </cell>
          <cell r="D34">
            <v>16.399999999999999</v>
          </cell>
          <cell r="E34">
            <v>57.35</v>
          </cell>
          <cell r="F34">
            <v>100</v>
          </cell>
          <cell r="G34">
            <v>21</v>
          </cell>
          <cell r="H34">
            <v>14.76</v>
          </cell>
          <cell r="J34">
            <v>35.28</v>
          </cell>
          <cell r="K34">
            <v>0</v>
          </cell>
        </row>
        <row r="35">
          <cell r="B35">
            <v>27.379166666666663</v>
          </cell>
          <cell r="C35">
            <v>39</v>
          </cell>
          <cell r="D35">
            <v>17</v>
          </cell>
          <cell r="E35">
            <v>57.136363636363633</v>
          </cell>
          <cell r="F35">
            <v>100</v>
          </cell>
          <cell r="G35">
            <v>21</v>
          </cell>
          <cell r="H35">
            <v>11.520000000000001</v>
          </cell>
          <cell r="J35">
            <v>31.680000000000003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19.383333333333329</v>
          </cell>
          <cell r="C5">
            <v>29.9</v>
          </cell>
          <cell r="D5">
            <v>12.2</v>
          </cell>
          <cell r="E5">
            <v>44.708333333333336</v>
          </cell>
          <cell r="F5">
            <v>66</v>
          </cell>
          <cell r="G5">
            <v>23</v>
          </cell>
          <cell r="H5">
            <v>24.840000000000003</v>
          </cell>
          <cell r="J5">
            <v>47.519999999999996</v>
          </cell>
          <cell r="K5">
            <v>0</v>
          </cell>
        </row>
        <row r="6">
          <cell r="B6">
            <v>23.883333333333329</v>
          </cell>
          <cell r="C6">
            <v>30.9</v>
          </cell>
          <cell r="D6">
            <v>15.5</v>
          </cell>
          <cell r="E6">
            <v>47.791666666666664</v>
          </cell>
          <cell r="F6">
            <v>75</v>
          </cell>
          <cell r="G6">
            <v>29</v>
          </cell>
          <cell r="H6">
            <v>15.840000000000002</v>
          </cell>
          <cell r="J6">
            <v>42.12</v>
          </cell>
          <cell r="K6">
            <v>0</v>
          </cell>
        </row>
        <row r="7">
          <cell r="B7">
            <v>23.799999999999997</v>
          </cell>
          <cell r="C7">
            <v>29</v>
          </cell>
          <cell r="D7">
            <v>17.899999999999999</v>
          </cell>
          <cell r="E7">
            <v>56.75</v>
          </cell>
          <cell r="F7">
            <v>77</v>
          </cell>
          <cell r="G7">
            <v>41</v>
          </cell>
          <cell r="H7">
            <v>12.96</v>
          </cell>
          <cell r="J7">
            <v>32.4</v>
          </cell>
          <cell r="K7">
            <v>0</v>
          </cell>
        </row>
        <row r="8">
          <cell r="B8">
            <v>18.762500000000003</v>
          </cell>
          <cell r="C8">
            <v>24.6</v>
          </cell>
          <cell r="D8">
            <v>16.600000000000001</v>
          </cell>
          <cell r="E8">
            <v>86</v>
          </cell>
          <cell r="F8">
            <v>96</v>
          </cell>
          <cell r="G8">
            <v>59</v>
          </cell>
          <cell r="H8">
            <v>27.36</v>
          </cell>
          <cell r="J8">
            <v>54.72</v>
          </cell>
          <cell r="K8">
            <v>0</v>
          </cell>
        </row>
        <row r="9">
          <cell r="B9">
            <v>18.095833333333328</v>
          </cell>
          <cell r="C9">
            <v>23.7</v>
          </cell>
          <cell r="D9">
            <v>14.8</v>
          </cell>
          <cell r="E9">
            <v>82.208333333333329</v>
          </cell>
          <cell r="F9">
            <v>96</v>
          </cell>
          <cell r="G9">
            <v>52</v>
          </cell>
          <cell r="H9">
            <v>10.08</v>
          </cell>
          <cell r="J9">
            <v>20.88</v>
          </cell>
          <cell r="K9">
            <v>0</v>
          </cell>
        </row>
        <row r="10">
          <cell r="B10">
            <v>18.725000000000005</v>
          </cell>
          <cell r="C10">
            <v>24.1</v>
          </cell>
          <cell r="D10">
            <v>14.5</v>
          </cell>
          <cell r="E10">
            <v>76.541666666666671</v>
          </cell>
          <cell r="F10">
            <v>96</v>
          </cell>
          <cell r="G10">
            <v>42</v>
          </cell>
          <cell r="H10">
            <v>14.76</v>
          </cell>
          <cell r="J10">
            <v>28.08</v>
          </cell>
          <cell r="K10">
            <v>0</v>
          </cell>
        </row>
        <row r="11">
          <cell r="B11">
            <v>17.954166666666666</v>
          </cell>
          <cell r="C11">
            <v>23.8</v>
          </cell>
          <cell r="D11">
            <v>13.9</v>
          </cell>
          <cell r="E11">
            <v>68.416666666666671</v>
          </cell>
          <cell r="F11">
            <v>80</v>
          </cell>
          <cell r="G11">
            <v>45</v>
          </cell>
          <cell r="H11">
            <v>14.76</v>
          </cell>
          <cell r="J11">
            <v>26.28</v>
          </cell>
          <cell r="K11">
            <v>0</v>
          </cell>
        </row>
        <row r="12">
          <cell r="B12">
            <v>14.016666666666667</v>
          </cell>
          <cell r="C12">
            <v>18.5</v>
          </cell>
          <cell r="D12">
            <v>10.199999999999999</v>
          </cell>
          <cell r="E12">
            <v>80.125</v>
          </cell>
          <cell r="F12">
            <v>97</v>
          </cell>
          <cell r="G12">
            <v>51</v>
          </cell>
          <cell r="H12">
            <v>20.88</v>
          </cell>
          <cell r="J12">
            <v>38.880000000000003</v>
          </cell>
          <cell r="K12">
            <v>0</v>
          </cell>
        </row>
        <row r="13">
          <cell r="B13">
            <v>8.0666666666666664</v>
          </cell>
          <cell r="C13">
            <v>13</v>
          </cell>
          <cell r="D13">
            <v>3.8</v>
          </cell>
          <cell r="E13">
            <v>71.5</v>
          </cell>
          <cell r="F13">
            <v>90</v>
          </cell>
          <cell r="G13">
            <v>45</v>
          </cell>
          <cell r="H13">
            <v>13.68</v>
          </cell>
          <cell r="J13">
            <v>32.76</v>
          </cell>
          <cell r="K13">
            <v>0</v>
          </cell>
        </row>
        <row r="14">
          <cell r="B14">
            <v>11.262500000000001</v>
          </cell>
          <cell r="C14">
            <v>19.899999999999999</v>
          </cell>
          <cell r="D14">
            <v>4.8</v>
          </cell>
          <cell r="E14">
            <v>53.541666666666664</v>
          </cell>
          <cell r="F14">
            <v>87</v>
          </cell>
          <cell r="G14">
            <v>19</v>
          </cell>
          <cell r="H14">
            <v>11.520000000000001</v>
          </cell>
          <cell r="J14">
            <v>24.12</v>
          </cell>
          <cell r="K14">
            <v>0</v>
          </cell>
        </row>
        <row r="15">
          <cell r="B15">
            <v>14.683333333333337</v>
          </cell>
          <cell r="C15">
            <v>22.5</v>
          </cell>
          <cell r="D15">
            <v>8.4</v>
          </cell>
          <cell r="E15">
            <v>38.583333333333336</v>
          </cell>
          <cell r="F15">
            <v>62</v>
          </cell>
          <cell r="G15">
            <v>18</v>
          </cell>
          <cell r="H15">
            <v>11.879999999999999</v>
          </cell>
          <cell r="J15">
            <v>32.04</v>
          </cell>
          <cell r="K15">
            <v>0</v>
          </cell>
        </row>
        <row r="16">
          <cell r="B16">
            <v>15.987499999999997</v>
          </cell>
          <cell r="C16">
            <v>23.9</v>
          </cell>
          <cell r="D16">
            <v>8.6999999999999993</v>
          </cell>
          <cell r="E16">
            <v>41.541666666666664</v>
          </cell>
          <cell r="F16">
            <v>65</v>
          </cell>
          <cell r="G16">
            <v>21</v>
          </cell>
          <cell r="H16">
            <v>16.559999999999999</v>
          </cell>
          <cell r="J16">
            <v>33.480000000000004</v>
          </cell>
          <cell r="K16">
            <v>0</v>
          </cell>
        </row>
        <row r="17">
          <cell r="B17">
            <v>17.066666666666666</v>
          </cell>
          <cell r="C17">
            <v>26.8</v>
          </cell>
          <cell r="D17">
            <v>9</v>
          </cell>
          <cell r="E17">
            <v>43.541666666666664</v>
          </cell>
          <cell r="F17">
            <v>70</v>
          </cell>
          <cell r="G17">
            <v>16</v>
          </cell>
          <cell r="H17">
            <v>16.920000000000002</v>
          </cell>
          <cell r="J17">
            <v>28.08</v>
          </cell>
          <cell r="K17">
            <v>0</v>
          </cell>
        </row>
        <row r="18">
          <cell r="B18">
            <v>19.391666666666662</v>
          </cell>
          <cell r="C18">
            <v>27.4</v>
          </cell>
          <cell r="D18">
            <v>13.1</v>
          </cell>
          <cell r="E18">
            <v>36.916666666666664</v>
          </cell>
          <cell r="F18">
            <v>56</v>
          </cell>
          <cell r="G18">
            <v>21</v>
          </cell>
          <cell r="H18">
            <v>9.7200000000000006</v>
          </cell>
          <cell r="J18">
            <v>23.400000000000002</v>
          </cell>
          <cell r="K18">
            <v>0</v>
          </cell>
        </row>
        <row r="19">
          <cell r="B19">
            <v>19.791666666666664</v>
          </cell>
          <cell r="C19">
            <v>27.8</v>
          </cell>
          <cell r="D19">
            <v>13.8</v>
          </cell>
          <cell r="E19">
            <v>42.083333333333336</v>
          </cell>
          <cell r="F19">
            <v>62</v>
          </cell>
          <cell r="G19">
            <v>20</v>
          </cell>
          <cell r="H19">
            <v>11.16</v>
          </cell>
          <cell r="J19">
            <v>32.04</v>
          </cell>
          <cell r="K19">
            <v>0</v>
          </cell>
        </row>
        <row r="20">
          <cell r="B20">
            <v>19.783333333333331</v>
          </cell>
          <cell r="C20">
            <v>28.7</v>
          </cell>
          <cell r="D20">
            <v>12.5</v>
          </cell>
          <cell r="E20">
            <v>44.75</v>
          </cell>
          <cell r="F20">
            <v>68</v>
          </cell>
          <cell r="G20">
            <v>19</v>
          </cell>
          <cell r="H20">
            <v>18</v>
          </cell>
          <cell r="J20">
            <v>30.96</v>
          </cell>
          <cell r="K20">
            <v>0</v>
          </cell>
        </row>
        <row r="21">
          <cell r="B21">
            <v>21.441666666666666</v>
          </cell>
          <cell r="C21">
            <v>30.8</v>
          </cell>
          <cell r="D21">
            <v>15.6</v>
          </cell>
          <cell r="E21">
            <v>46.041666666666664</v>
          </cell>
          <cell r="F21">
            <v>60</v>
          </cell>
          <cell r="G21">
            <v>23</v>
          </cell>
          <cell r="H21">
            <v>18.720000000000002</v>
          </cell>
          <cell r="J21">
            <v>30.96</v>
          </cell>
          <cell r="K21">
            <v>0</v>
          </cell>
        </row>
        <row r="22">
          <cell r="B22">
            <v>22.733333333333334</v>
          </cell>
          <cell r="C22">
            <v>31.4</v>
          </cell>
          <cell r="D22">
            <v>16</v>
          </cell>
          <cell r="E22">
            <v>48.541666666666664</v>
          </cell>
          <cell r="F22">
            <v>72</v>
          </cell>
          <cell r="G22">
            <v>22</v>
          </cell>
          <cell r="H22">
            <v>24.12</v>
          </cell>
          <cell r="J22">
            <v>49.680000000000007</v>
          </cell>
          <cell r="K22">
            <v>0</v>
          </cell>
        </row>
        <row r="23">
          <cell r="B23">
            <v>21.658333333333331</v>
          </cell>
          <cell r="C23">
            <v>31.8</v>
          </cell>
          <cell r="D23">
            <v>12.4</v>
          </cell>
          <cell r="E23">
            <v>52.375</v>
          </cell>
          <cell r="F23">
            <v>95</v>
          </cell>
          <cell r="G23">
            <v>21</v>
          </cell>
          <cell r="H23">
            <v>23.400000000000002</v>
          </cell>
          <cell r="J23">
            <v>60.839999999999996</v>
          </cell>
          <cell r="K23">
            <v>4.6000000000000005</v>
          </cell>
        </row>
        <row r="24">
          <cell r="B24">
            <v>17.079166666666669</v>
          </cell>
          <cell r="C24">
            <v>25</v>
          </cell>
          <cell r="D24">
            <v>11.1</v>
          </cell>
          <cell r="E24">
            <v>59.958333333333336</v>
          </cell>
          <cell r="F24">
            <v>95</v>
          </cell>
          <cell r="G24">
            <v>18</v>
          </cell>
          <cell r="H24">
            <v>11.879999999999999</v>
          </cell>
          <cell r="J24">
            <v>41.4</v>
          </cell>
          <cell r="K24">
            <v>3</v>
          </cell>
        </row>
        <row r="25">
          <cell r="B25">
            <v>21.624999999999996</v>
          </cell>
          <cell r="C25">
            <v>31.4</v>
          </cell>
          <cell r="D25">
            <v>14.3</v>
          </cell>
          <cell r="E25">
            <v>61.416666666666664</v>
          </cell>
          <cell r="F25">
            <v>86</v>
          </cell>
          <cell r="G25">
            <v>31</v>
          </cell>
          <cell r="H25">
            <v>17.64</v>
          </cell>
          <cell r="J25">
            <v>40.32</v>
          </cell>
          <cell r="K25">
            <v>0</v>
          </cell>
        </row>
        <row r="26">
          <cell r="B26">
            <v>26.991666666666664</v>
          </cell>
          <cell r="C26">
            <v>32.4</v>
          </cell>
          <cell r="D26">
            <v>23.1</v>
          </cell>
          <cell r="E26">
            <v>39.291666666666664</v>
          </cell>
          <cell r="F26">
            <v>56</v>
          </cell>
          <cell r="G26">
            <v>20</v>
          </cell>
          <cell r="H26">
            <v>21.240000000000002</v>
          </cell>
          <cell r="J26">
            <v>59.04</v>
          </cell>
          <cell r="K26">
            <v>0</v>
          </cell>
        </row>
        <row r="27">
          <cell r="B27">
            <v>24.283333333333331</v>
          </cell>
          <cell r="C27">
            <v>30.9</v>
          </cell>
          <cell r="D27">
            <v>13.4</v>
          </cell>
          <cell r="E27">
            <v>43.916666666666664</v>
          </cell>
          <cell r="F27">
            <v>96</v>
          </cell>
          <cell r="G27">
            <v>25</v>
          </cell>
          <cell r="H27">
            <v>24.12</v>
          </cell>
          <cell r="J27">
            <v>47.16</v>
          </cell>
          <cell r="K27">
            <v>0</v>
          </cell>
        </row>
        <row r="28">
          <cell r="B28">
            <v>9.6458333333333339</v>
          </cell>
          <cell r="C28">
            <v>13.4</v>
          </cell>
          <cell r="D28">
            <v>6.8</v>
          </cell>
          <cell r="E28">
            <v>93.083333333333329</v>
          </cell>
          <cell r="F28">
            <v>97</v>
          </cell>
          <cell r="G28">
            <v>75</v>
          </cell>
          <cell r="H28">
            <v>18</v>
          </cell>
          <cell r="J28">
            <v>47.16</v>
          </cell>
          <cell r="K28">
            <v>2.1999999999999997</v>
          </cell>
        </row>
        <row r="29">
          <cell r="B29">
            <v>6.8708333333333362</v>
          </cell>
          <cell r="C29">
            <v>8.1999999999999993</v>
          </cell>
          <cell r="D29">
            <v>6</v>
          </cell>
          <cell r="E29">
            <v>95.541666666666671</v>
          </cell>
          <cell r="F29">
            <v>97</v>
          </cell>
          <cell r="G29">
            <v>92</v>
          </cell>
          <cell r="H29">
            <v>15.48</v>
          </cell>
          <cell r="J29">
            <v>33.840000000000003</v>
          </cell>
          <cell r="K29">
            <v>8.1999999999999993</v>
          </cell>
        </row>
        <row r="30">
          <cell r="B30">
            <v>11.045833333333333</v>
          </cell>
          <cell r="C30">
            <v>18.600000000000001</v>
          </cell>
          <cell r="D30">
            <v>5.3</v>
          </cell>
          <cell r="E30">
            <v>69.375</v>
          </cell>
          <cell r="F30">
            <v>96</v>
          </cell>
          <cell r="G30">
            <v>30</v>
          </cell>
          <cell r="H30">
            <v>14.4</v>
          </cell>
          <cell r="J30">
            <v>30.6</v>
          </cell>
          <cell r="K30">
            <v>0</v>
          </cell>
        </row>
        <row r="31">
          <cell r="B31">
            <v>16.270833333333332</v>
          </cell>
          <cell r="C31">
            <v>25</v>
          </cell>
          <cell r="D31">
            <v>9.8000000000000007</v>
          </cell>
          <cell r="E31">
            <v>55.416666666666664</v>
          </cell>
          <cell r="F31">
            <v>87</v>
          </cell>
          <cell r="G31">
            <v>16</v>
          </cell>
          <cell r="H31">
            <v>8.2799999999999994</v>
          </cell>
          <cell r="J31">
            <v>18</v>
          </cell>
          <cell r="K31">
            <v>0</v>
          </cell>
        </row>
        <row r="32">
          <cell r="B32">
            <v>17.483333333333331</v>
          </cell>
          <cell r="C32">
            <v>21.9</v>
          </cell>
          <cell r="D32">
            <v>13</v>
          </cell>
          <cell r="E32">
            <v>62.416666666666664</v>
          </cell>
          <cell r="F32">
            <v>76</v>
          </cell>
          <cell r="G32">
            <v>42</v>
          </cell>
          <cell r="H32">
            <v>11.16</v>
          </cell>
          <cell r="J32">
            <v>23.040000000000003</v>
          </cell>
          <cell r="K32">
            <v>0</v>
          </cell>
        </row>
        <row r="33">
          <cell r="B33">
            <v>20.712500000000002</v>
          </cell>
          <cell r="C33">
            <v>30.1</v>
          </cell>
          <cell r="D33">
            <v>14.1</v>
          </cell>
          <cell r="E33">
            <v>60.541666666666664</v>
          </cell>
          <cell r="F33">
            <v>88</v>
          </cell>
          <cell r="G33">
            <v>23</v>
          </cell>
          <cell r="H33">
            <v>17.64</v>
          </cell>
          <cell r="J33">
            <v>37.080000000000005</v>
          </cell>
          <cell r="K33">
            <v>0</v>
          </cell>
        </row>
        <row r="34">
          <cell r="B34">
            <v>22.558333333333326</v>
          </cell>
          <cell r="C34">
            <v>30.9</v>
          </cell>
          <cell r="D34">
            <v>15.8</v>
          </cell>
          <cell r="E34">
            <v>51.083333333333336</v>
          </cell>
          <cell r="F34">
            <v>78</v>
          </cell>
          <cell r="G34">
            <v>23</v>
          </cell>
          <cell r="H34">
            <v>23.759999999999998</v>
          </cell>
          <cell r="J34">
            <v>44.28</v>
          </cell>
          <cell r="K34">
            <v>0</v>
          </cell>
        </row>
        <row r="35">
          <cell r="B35">
            <v>23.516666666666666</v>
          </cell>
          <cell r="C35">
            <v>32.5</v>
          </cell>
          <cell r="D35">
            <v>16.5</v>
          </cell>
          <cell r="E35">
            <v>44.125</v>
          </cell>
          <cell r="F35">
            <v>67</v>
          </cell>
          <cell r="G35">
            <v>20</v>
          </cell>
          <cell r="H35">
            <v>25.56</v>
          </cell>
          <cell r="J35">
            <v>50.76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27.391666666666666</v>
          </cell>
          <cell r="C5">
            <v>35.200000000000003</v>
          </cell>
          <cell r="D5">
            <v>21</v>
          </cell>
          <cell r="E5">
            <v>38.208333333333336</v>
          </cell>
          <cell r="F5">
            <v>54</v>
          </cell>
          <cell r="G5">
            <v>26</v>
          </cell>
          <cell r="H5">
            <v>20.16</v>
          </cell>
          <cell r="J5">
            <v>54</v>
          </cell>
          <cell r="K5" t="str">
            <v>*</v>
          </cell>
        </row>
        <row r="6">
          <cell r="B6">
            <v>30.179166666666664</v>
          </cell>
          <cell r="C6">
            <v>36.1</v>
          </cell>
          <cell r="D6">
            <v>25.1</v>
          </cell>
          <cell r="E6">
            <v>40.541666666666664</v>
          </cell>
          <cell r="F6">
            <v>57</v>
          </cell>
          <cell r="G6">
            <v>25</v>
          </cell>
          <cell r="H6">
            <v>17.64</v>
          </cell>
          <cell r="J6">
            <v>44.64</v>
          </cell>
          <cell r="K6" t="str">
            <v>*</v>
          </cell>
        </row>
        <row r="7">
          <cell r="B7">
            <v>28.854166666666668</v>
          </cell>
          <cell r="C7">
            <v>32.4</v>
          </cell>
          <cell r="D7">
            <v>24.7</v>
          </cell>
          <cell r="E7">
            <v>50.541666666666664</v>
          </cell>
          <cell r="F7">
            <v>63</v>
          </cell>
          <cell r="G7">
            <v>37</v>
          </cell>
          <cell r="H7">
            <v>12.24</v>
          </cell>
          <cell r="J7">
            <v>36</v>
          </cell>
          <cell r="K7" t="str">
            <v>*</v>
          </cell>
        </row>
        <row r="8">
          <cell r="B8">
            <v>21.033333333333335</v>
          </cell>
          <cell r="C8">
            <v>29.1</v>
          </cell>
          <cell r="D8">
            <v>19.600000000000001</v>
          </cell>
          <cell r="E8">
            <v>87.583333333333329</v>
          </cell>
          <cell r="F8">
            <v>92</v>
          </cell>
          <cell r="G8">
            <v>52</v>
          </cell>
          <cell r="H8">
            <v>5.04</v>
          </cell>
          <cell r="J8">
            <v>36.72</v>
          </cell>
          <cell r="K8" t="str">
            <v>*</v>
          </cell>
        </row>
        <row r="9">
          <cell r="B9">
            <v>19.141666666666669</v>
          </cell>
          <cell r="C9">
            <v>21.3</v>
          </cell>
          <cell r="D9">
            <v>17.3</v>
          </cell>
          <cell r="E9">
            <v>87.125</v>
          </cell>
          <cell r="F9">
            <v>93</v>
          </cell>
          <cell r="G9">
            <v>76</v>
          </cell>
          <cell r="H9">
            <v>5.04</v>
          </cell>
          <cell r="J9">
            <v>19.440000000000001</v>
          </cell>
          <cell r="K9" t="str">
            <v>*</v>
          </cell>
        </row>
        <row r="10">
          <cell r="B10">
            <v>20.991666666666664</v>
          </cell>
          <cell r="C10">
            <v>27.9</v>
          </cell>
          <cell r="D10">
            <v>17.399999999999999</v>
          </cell>
          <cell r="E10">
            <v>79.208333333333329</v>
          </cell>
          <cell r="F10">
            <v>95</v>
          </cell>
          <cell r="G10">
            <v>48</v>
          </cell>
          <cell r="H10">
            <v>1.08</v>
          </cell>
          <cell r="J10">
            <v>15.120000000000001</v>
          </cell>
          <cell r="K10" t="str">
            <v>*</v>
          </cell>
        </row>
        <row r="11">
          <cell r="B11">
            <v>20.99565217391304</v>
          </cell>
          <cell r="C11">
            <v>25.5</v>
          </cell>
          <cell r="D11">
            <v>19</v>
          </cell>
          <cell r="E11">
            <v>81.043478260869563</v>
          </cell>
          <cell r="F11">
            <v>90</v>
          </cell>
          <cell r="G11">
            <v>62</v>
          </cell>
          <cell r="H11">
            <v>0.36000000000000004</v>
          </cell>
          <cell r="J11">
            <v>16.2</v>
          </cell>
          <cell r="K11" t="str">
            <v>*</v>
          </cell>
        </row>
        <row r="12">
          <cell r="B12">
            <v>18.191666666666666</v>
          </cell>
          <cell r="C12">
            <v>21.8</v>
          </cell>
          <cell r="D12">
            <v>14.4</v>
          </cell>
          <cell r="E12">
            <v>67.666666666666671</v>
          </cell>
          <cell r="F12">
            <v>84</v>
          </cell>
          <cell r="G12">
            <v>40</v>
          </cell>
          <cell r="H12">
            <v>24.12</v>
          </cell>
          <cell r="J12">
            <v>41.4</v>
          </cell>
          <cell r="K12" t="str">
            <v>*</v>
          </cell>
        </row>
        <row r="13">
          <cell r="B13">
            <v>12.9375</v>
          </cell>
          <cell r="C13">
            <v>17.7</v>
          </cell>
          <cell r="D13">
            <v>7.4</v>
          </cell>
          <cell r="E13">
            <v>61.708333333333336</v>
          </cell>
          <cell r="F13">
            <v>87</v>
          </cell>
          <cell r="G13">
            <v>33</v>
          </cell>
          <cell r="H13">
            <v>12.6</v>
          </cell>
          <cell r="J13">
            <v>30.96</v>
          </cell>
          <cell r="K13" t="str">
            <v>*</v>
          </cell>
        </row>
        <row r="14">
          <cell r="B14">
            <v>13.020833333333336</v>
          </cell>
          <cell r="C14">
            <v>22.9</v>
          </cell>
          <cell r="D14">
            <v>4.8</v>
          </cell>
          <cell r="E14">
            <v>57.541666666666664</v>
          </cell>
          <cell r="F14">
            <v>89</v>
          </cell>
          <cell r="G14">
            <v>20</v>
          </cell>
          <cell r="H14">
            <v>5.7600000000000007</v>
          </cell>
          <cell r="J14">
            <v>28.8</v>
          </cell>
          <cell r="K14" t="str">
            <v>*</v>
          </cell>
        </row>
        <row r="15">
          <cell r="B15">
            <v>15.612499999999995</v>
          </cell>
          <cell r="C15">
            <v>25.7</v>
          </cell>
          <cell r="D15">
            <v>6.4</v>
          </cell>
          <cell r="E15">
            <v>50.625</v>
          </cell>
          <cell r="F15">
            <v>84</v>
          </cell>
          <cell r="G15">
            <v>14</v>
          </cell>
          <cell r="H15">
            <v>5.4</v>
          </cell>
          <cell r="J15">
            <v>24.12</v>
          </cell>
          <cell r="K15" t="str">
            <v>*</v>
          </cell>
        </row>
        <row r="16">
          <cell r="B16">
            <v>17.683333333333337</v>
          </cell>
          <cell r="C16">
            <v>28.5</v>
          </cell>
          <cell r="D16">
            <v>7.8</v>
          </cell>
          <cell r="E16">
            <v>49.083333333333336</v>
          </cell>
          <cell r="F16">
            <v>83</v>
          </cell>
          <cell r="G16">
            <v>19</v>
          </cell>
          <cell r="H16">
            <v>3.6</v>
          </cell>
          <cell r="J16">
            <v>18.720000000000002</v>
          </cell>
          <cell r="K16" t="str">
            <v>*</v>
          </cell>
        </row>
        <row r="17">
          <cell r="B17">
            <v>19.333333333333332</v>
          </cell>
          <cell r="C17">
            <v>31.2</v>
          </cell>
          <cell r="D17">
            <v>8.6</v>
          </cell>
          <cell r="E17">
            <v>52.333333333333336</v>
          </cell>
          <cell r="F17">
            <v>83</v>
          </cell>
          <cell r="G17">
            <v>16</v>
          </cell>
          <cell r="H17">
            <v>11.520000000000001</v>
          </cell>
          <cell r="J17">
            <v>24.12</v>
          </cell>
          <cell r="K17" t="str">
            <v>*</v>
          </cell>
        </row>
        <row r="18">
          <cell r="B18">
            <v>21.358333333333334</v>
          </cell>
          <cell r="C18">
            <v>29.7</v>
          </cell>
          <cell r="D18">
            <v>13.2</v>
          </cell>
          <cell r="E18">
            <v>45.125</v>
          </cell>
          <cell r="F18">
            <v>75</v>
          </cell>
          <cell r="G18">
            <v>22</v>
          </cell>
          <cell r="H18">
            <v>10.08</v>
          </cell>
          <cell r="J18">
            <v>24.12</v>
          </cell>
          <cell r="K18" t="str">
            <v>*</v>
          </cell>
        </row>
        <row r="19">
          <cell r="B19">
            <v>21.2</v>
          </cell>
          <cell r="C19">
            <v>30.6</v>
          </cell>
          <cell r="D19">
            <v>12.8</v>
          </cell>
          <cell r="E19">
            <v>54.666666666666664</v>
          </cell>
          <cell r="F19">
            <v>86</v>
          </cell>
          <cell r="G19">
            <v>28</v>
          </cell>
          <cell r="H19">
            <v>3.6</v>
          </cell>
          <cell r="J19">
            <v>20.16</v>
          </cell>
          <cell r="K19" t="str">
            <v>*</v>
          </cell>
        </row>
        <row r="20">
          <cell r="B20">
            <v>24.008333333333336</v>
          </cell>
          <cell r="C20">
            <v>35.6</v>
          </cell>
          <cell r="D20">
            <v>13.4</v>
          </cell>
          <cell r="E20">
            <v>47.875</v>
          </cell>
          <cell r="F20">
            <v>80</v>
          </cell>
          <cell r="G20">
            <v>13</v>
          </cell>
          <cell r="H20">
            <v>7.9200000000000008</v>
          </cell>
          <cell r="J20">
            <v>24.48</v>
          </cell>
          <cell r="K20" t="str">
            <v>*</v>
          </cell>
        </row>
        <row r="21">
          <cell r="B21">
            <v>26.079166666666666</v>
          </cell>
          <cell r="C21">
            <v>35.1</v>
          </cell>
          <cell r="D21">
            <v>18.600000000000001</v>
          </cell>
          <cell r="E21">
            <v>43.166666666666664</v>
          </cell>
          <cell r="F21">
            <v>69</v>
          </cell>
          <cell r="G21">
            <v>23</v>
          </cell>
          <cell r="H21">
            <v>8.2799999999999994</v>
          </cell>
          <cell r="J21">
            <v>22.68</v>
          </cell>
          <cell r="K21" t="str">
            <v>*</v>
          </cell>
        </row>
        <row r="22">
          <cell r="B22">
            <v>28.158333333333331</v>
          </cell>
          <cell r="C22">
            <v>37.200000000000003</v>
          </cell>
          <cell r="D22">
            <v>20.9</v>
          </cell>
          <cell r="E22">
            <v>43.25</v>
          </cell>
          <cell r="F22">
            <v>66</v>
          </cell>
          <cell r="G22">
            <v>19</v>
          </cell>
          <cell r="H22">
            <v>15.48</v>
          </cell>
          <cell r="J22">
            <v>41.76</v>
          </cell>
          <cell r="K22" t="str">
            <v>*</v>
          </cell>
        </row>
        <row r="23">
          <cell r="B23">
            <v>28.708333333333339</v>
          </cell>
          <cell r="C23">
            <v>36.4</v>
          </cell>
          <cell r="D23">
            <v>17.7</v>
          </cell>
          <cell r="E23">
            <v>41.458333333333336</v>
          </cell>
          <cell r="F23">
            <v>84</v>
          </cell>
          <cell r="G23">
            <v>26</v>
          </cell>
          <cell r="H23">
            <v>27.36</v>
          </cell>
          <cell r="J23">
            <v>60.12</v>
          </cell>
          <cell r="K23" t="str">
            <v>*</v>
          </cell>
        </row>
        <row r="24">
          <cell r="B24">
            <v>21.224999999999998</v>
          </cell>
          <cell r="C24">
            <v>29.4</v>
          </cell>
          <cell r="D24">
            <v>15.5</v>
          </cell>
          <cell r="E24">
            <v>55.625</v>
          </cell>
          <cell r="F24">
            <v>88</v>
          </cell>
          <cell r="G24">
            <v>19</v>
          </cell>
          <cell r="H24">
            <v>15.840000000000002</v>
          </cell>
          <cell r="J24">
            <v>37.080000000000005</v>
          </cell>
          <cell r="K24" t="str">
            <v>*</v>
          </cell>
        </row>
        <row r="25">
          <cell r="B25">
            <v>25.829166666666666</v>
          </cell>
          <cell r="C25">
            <v>36.299999999999997</v>
          </cell>
          <cell r="D25">
            <v>18.100000000000001</v>
          </cell>
          <cell r="E25">
            <v>48.791666666666664</v>
          </cell>
          <cell r="F25">
            <v>71</v>
          </cell>
          <cell r="G25">
            <v>29</v>
          </cell>
          <cell r="H25">
            <v>19.8</v>
          </cell>
          <cell r="J25">
            <v>52.92</v>
          </cell>
          <cell r="K25" t="str">
            <v>*</v>
          </cell>
        </row>
        <row r="26">
          <cell r="B26">
            <v>32.045833333333327</v>
          </cell>
          <cell r="C26">
            <v>37.1</v>
          </cell>
          <cell r="D26">
            <v>27.7</v>
          </cell>
          <cell r="E26">
            <v>38.333333333333336</v>
          </cell>
          <cell r="F26">
            <v>54</v>
          </cell>
          <cell r="G26">
            <v>20</v>
          </cell>
          <cell r="H26">
            <v>22.68</v>
          </cell>
          <cell r="J26">
            <v>58.32</v>
          </cell>
          <cell r="K26" t="str">
            <v>*</v>
          </cell>
        </row>
        <row r="27">
          <cell r="B27">
            <v>24.954166666666666</v>
          </cell>
          <cell r="C27">
            <v>33.6</v>
          </cell>
          <cell r="D27">
            <v>14</v>
          </cell>
          <cell r="E27">
            <v>48.875</v>
          </cell>
          <cell r="F27">
            <v>91</v>
          </cell>
          <cell r="G27">
            <v>20</v>
          </cell>
          <cell r="H27">
            <v>18.720000000000002</v>
          </cell>
          <cell r="J27">
            <v>39.96</v>
          </cell>
          <cell r="K27" t="str">
            <v>*</v>
          </cell>
        </row>
        <row r="28">
          <cell r="B28">
            <v>14.274999999999999</v>
          </cell>
          <cell r="C28">
            <v>17.2</v>
          </cell>
          <cell r="D28">
            <v>10.4</v>
          </cell>
          <cell r="E28">
            <v>61.583333333333336</v>
          </cell>
          <cell r="F28">
            <v>89</v>
          </cell>
          <cell r="G28">
            <v>40</v>
          </cell>
          <cell r="H28">
            <v>21.240000000000002</v>
          </cell>
          <cell r="J28">
            <v>45</v>
          </cell>
          <cell r="K28" t="str">
            <v>*</v>
          </cell>
        </row>
        <row r="29">
          <cell r="B29">
            <v>10.058333333333335</v>
          </cell>
          <cell r="C29">
            <v>11.9</v>
          </cell>
          <cell r="D29">
            <v>8.6</v>
          </cell>
          <cell r="E29">
            <v>85.958333333333329</v>
          </cell>
          <cell r="F29">
            <v>93</v>
          </cell>
          <cell r="G29">
            <v>67</v>
          </cell>
          <cell r="H29">
            <v>12.96</v>
          </cell>
          <cell r="J29">
            <v>28.08</v>
          </cell>
          <cell r="K29" t="str">
            <v>*</v>
          </cell>
        </row>
        <row r="30">
          <cell r="B30">
            <v>12.85416666666667</v>
          </cell>
          <cell r="C30">
            <v>21.8</v>
          </cell>
          <cell r="D30">
            <v>7</v>
          </cell>
          <cell r="E30">
            <v>72.083333333333329</v>
          </cell>
          <cell r="F30">
            <v>98</v>
          </cell>
          <cell r="G30">
            <v>26</v>
          </cell>
          <cell r="H30">
            <v>10.08</v>
          </cell>
          <cell r="J30">
            <v>34.200000000000003</v>
          </cell>
          <cell r="K30" t="str">
            <v>*</v>
          </cell>
        </row>
        <row r="31">
          <cell r="B31">
            <v>15.895833333333334</v>
          </cell>
          <cell r="C31">
            <v>26.6</v>
          </cell>
          <cell r="D31">
            <v>6.9</v>
          </cell>
          <cell r="E31">
            <v>54.708333333333336</v>
          </cell>
          <cell r="F31">
            <v>83</v>
          </cell>
          <cell r="G31">
            <v>21</v>
          </cell>
          <cell r="H31">
            <v>11.16</v>
          </cell>
          <cell r="J31">
            <v>24.48</v>
          </cell>
          <cell r="K31" t="str">
            <v>*</v>
          </cell>
        </row>
        <row r="32">
          <cell r="B32">
            <v>21.091666666666669</v>
          </cell>
          <cell r="C32">
            <v>29.4</v>
          </cell>
          <cell r="D32">
            <v>15.6</v>
          </cell>
          <cell r="E32">
            <v>53.458333333333336</v>
          </cell>
          <cell r="F32">
            <v>77</v>
          </cell>
          <cell r="G32">
            <v>23</v>
          </cell>
          <cell r="H32">
            <v>1.8</v>
          </cell>
          <cell r="J32">
            <v>21.240000000000002</v>
          </cell>
          <cell r="K32" t="str">
            <v>*</v>
          </cell>
        </row>
        <row r="33">
          <cell r="B33">
            <v>24.041666666666668</v>
          </cell>
          <cell r="C33">
            <v>36.1</v>
          </cell>
          <cell r="D33">
            <v>14.8</v>
          </cell>
          <cell r="E33">
            <v>54.458333333333336</v>
          </cell>
          <cell r="F33">
            <v>86</v>
          </cell>
          <cell r="G33">
            <v>18</v>
          </cell>
          <cell r="H33">
            <v>0.36000000000000004</v>
          </cell>
          <cell r="J33">
            <v>24.48</v>
          </cell>
          <cell r="K33" t="str">
            <v>*</v>
          </cell>
        </row>
        <row r="34">
          <cell r="B34">
            <v>28.375</v>
          </cell>
          <cell r="C34">
            <v>38.299999999999997</v>
          </cell>
          <cell r="D34">
            <v>18.2</v>
          </cell>
          <cell r="E34">
            <v>43.208333333333336</v>
          </cell>
          <cell r="F34">
            <v>78</v>
          </cell>
          <cell r="G34">
            <v>20</v>
          </cell>
          <cell r="H34">
            <v>16.920000000000002</v>
          </cell>
          <cell r="J34">
            <v>50.4</v>
          </cell>
          <cell r="K34" t="str">
            <v>*</v>
          </cell>
        </row>
        <row r="35">
          <cell r="B35">
            <v>31.170833333333345</v>
          </cell>
          <cell r="C35">
            <v>38.1</v>
          </cell>
          <cell r="D35">
            <v>24.5</v>
          </cell>
          <cell r="E35">
            <v>32.666666666666664</v>
          </cell>
          <cell r="F35">
            <v>53</v>
          </cell>
          <cell r="G35">
            <v>20</v>
          </cell>
          <cell r="H35">
            <v>19.8</v>
          </cell>
          <cell r="J35">
            <v>51.12</v>
          </cell>
          <cell r="K35" t="str">
            <v>*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29.950000000000003</v>
          </cell>
          <cell r="C5">
            <v>34.9</v>
          </cell>
          <cell r="D5">
            <v>26.6</v>
          </cell>
          <cell r="E5">
            <v>32.875</v>
          </cell>
          <cell r="F5">
            <v>39</v>
          </cell>
          <cell r="G5">
            <v>25</v>
          </cell>
          <cell r="H5">
            <v>26.64</v>
          </cell>
          <cell r="J5">
            <v>49.680000000000007</v>
          </cell>
          <cell r="K5">
            <v>0</v>
          </cell>
        </row>
        <row r="6">
          <cell r="B6">
            <v>31.050000000000008</v>
          </cell>
          <cell r="C6">
            <v>35.9</v>
          </cell>
          <cell r="D6">
            <v>25.9</v>
          </cell>
          <cell r="E6">
            <v>40.958333333333336</v>
          </cell>
          <cell r="F6">
            <v>53</v>
          </cell>
          <cell r="G6">
            <v>31</v>
          </cell>
          <cell r="H6">
            <v>23.400000000000002</v>
          </cell>
          <cell r="J6">
            <v>44.64</v>
          </cell>
          <cell r="K6">
            <v>0</v>
          </cell>
        </row>
        <row r="7">
          <cell r="B7">
            <v>29.662500000000012</v>
          </cell>
          <cell r="C7">
            <v>33.4</v>
          </cell>
          <cell r="D7">
            <v>26.6</v>
          </cell>
          <cell r="E7">
            <v>50.833333333333336</v>
          </cell>
          <cell r="F7">
            <v>64</v>
          </cell>
          <cell r="G7">
            <v>40</v>
          </cell>
          <cell r="H7">
            <v>16.920000000000002</v>
          </cell>
          <cell r="J7">
            <v>34.200000000000003</v>
          </cell>
          <cell r="K7">
            <v>0</v>
          </cell>
        </row>
        <row r="8">
          <cell r="B8">
            <v>21.679166666666664</v>
          </cell>
          <cell r="C8">
            <v>30.2</v>
          </cell>
          <cell r="D8">
            <v>19.8</v>
          </cell>
          <cell r="E8">
            <v>87.375</v>
          </cell>
          <cell r="F8">
            <v>97</v>
          </cell>
          <cell r="G8">
            <v>52</v>
          </cell>
          <cell r="H8">
            <v>20.52</v>
          </cell>
          <cell r="J8">
            <v>47.88</v>
          </cell>
          <cell r="K8">
            <v>12.6</v>
          </cell>
        </row>
        <row r="9">
          <cell r="B9">
            <v>20.462500000000002</v>
          </cell>
          <cell r="C9">
            <v>23.8</v>
          </cell>
          <cell r="D9">
            <v>18.8</v>
          </cell>
          <cell r="E9">
            <v>92.458333333333329</v>
          </cell>
          <cell r="F9">
            <v>99</v>
          </cell>
          <cell r="G9">
            <v>75</v>
          </cell>
          <cell r="H9">
            <v>9.7200000000000006</v>
          </cell>
          <cell r="J9">
            <v>17.64</v>
          </cell>
          <cell r="K9">
            <v>4.5999999999999996</v>
          </cell>
        </row>
        <row r="10">
          <cell r="B10">
            <v>22.395833333333332</v>
          </cell>
          <cell r="C10">
            <v>29.7</v>
          </cell>
          <cell r="D10">
            <v>18.8</v>
          </cell>
          <cell r="E10">
            <v>78.916666666666671</v>
          </cell>
          <cell r="F10">
            <v>98</v>
          </cell>
          <cell r="G10">
            <v>42</v>
          </cell>
          <cell r="H10">
            <v>10.08</v>
          </cell>
          <cell r="J10">
            <v>21.6</v>
          </cell>
          <cell r="K10">
            <v>0</v>
          </cell>
        </row>
        <row r="11">
          <cell r="B11">
            <v>21.05</v>
          </cell>
          <cell r="C11">
            <v>25.6</v>
          </cell>
          <cell r="D11">
            <v>17.899999999999999</v>
          </cell>
          <cell r="E11">
            <v>83.958333333333329</v>
          </cell>
          <cell r="F11">
            <v>96</v>
          </cell>
          <cell r="G11">
            <v>61</v>
          </cell>
          <cell r="H11">
            <v>7.2</v>
          </cell>
          <cell r="J11">
            <v>21.6</v>
          </cell>
          <cell r="K11">
            <v>0.4</v>
          </cell>
        </row>
        <row r="12">
          <cell r="B12">
            <v>19.7</v>
          </cell>
          <cell r="C12">
            <v>23.2</v>
          </cell>
          <cell r="D12">
            <v>16.7</v>
          </cell>
          <cell r="E12">
            <v>70.541666666666671</v>
          </cell>
          <cell r="F12">
            <v>97</v>
          </cell>
          <cell r="G12">
            <v>37</v>
          </cell>
          <cell r="H12">
            <v>22.68</v>
          </cell>
          <cell r="J12">
            <v>41.4</v>
          </cell>
          <cell r="K12">
            <v>0</v>
          </cell>
        </row>
        <row r="13">
          <cell r="B13">
            <v>13.741666666666665</v>
          </cell>
          <cell r="C13">
            <v>19.2</v>
          </cell>
          <cell r="D13">
            <v>8.3000000000000007</v>
          </cell>
          <cell r="E13">
            <v>61.25</v>
          </cell>
          <cell r="F13">
            <v>89</v>
          </cell>
          <cell r="G13">
            <v>31</v>
          </cell>
          <cell r="H13">
            <v>16.920000000000002</v>
          </cell>
          <cell r="J13">
            <v>30.240000000000002</v>
          </cell>
          <cell r="K13">
            <v>0</v>
          </cell>
        </row>
        <row r="14">
          <cell r="B14">
            <v>14.041666666666666</v>
          </cell>
          <cell r="C14">
            <v>23.9</v>
          </cell>
          <cell r="D14">
            <v>5.5</v>
          </cell>
          <cell r="E14">
            <v>56.833333333333336</v>
          </cell>
          <cell r="F14">
            <v>92</v>
          </cell>
          <cell r="G14">
            <v>24</v>
          </cell>
          <cell r="H14">
            <v>10.08</v>
          </cell>
          <cell r="J14">
            <v>22.68</v>
          </cell>
          <cell r="K14">
            <v>0</v>
          </cell>
        </row>
        <row r="15">
          <cell r="B15">
            <v>17.258333333333333</v>
          </cell>
          <cell r="C15">
            <v>27.3</v>
          </cell>
          <cell r="D15">
            <v>8.1</v>
          </cell>
          <cell r="E15">
            <v>44.25</v>
          </cell>
          <cell r="F15">
            <v>79</v>
          </cell>
          <cell r="G15">
            <v>13</v>
          </cell>
          <cell r="H15">
            <v>11.520000000000001</v>
          </cell>
          <cell r="J15">
            <v>23.759999999999998</v>
          </cell>
          <cell r="K15">
            <v>0</v>
          </cell>
        </row>
        <row r="16">
          <cell r="B16">
            <v>18.983333333333331</v>
          </cell>
          <cell r="C16">
            <v>29</v>
          </cell>
          <cell r="D16">
            <v>9.9</v>
          </cell>
          <cell r="E16">
            <v>44.291666666666664</v>
          </cell>
          <cell r="F16">
            <v>77</v>
          </cell>
          <cell r="G16">
            <v>20</v>
          </cell>
          <cell r="H16">
            <v>17.28</v>
          </cell>
          <cell r="J16">
            <v>29.16</v>
          </cell>
          <cell r="K16">
            <v>0</v>
          </cell>
        </row>
        <row r="17">
          <cell r="B17">
            <v>21.279166666666665</v>
          </cell>
          <cell r="C17">
            <v>32.4</v>
          </cell>
          <cell r="D17">
            <v>11.3</v>
          </cell>
          <cell r="E17">
            <v>42.791666666666664</v>
          </cell>
          <cell r="F17">
            <v>74</v>
          </cell>
          <cell r="G17">
            <v>19</v>
          </cell>
          <cell r="H17">
            <v>11.520000000000001</v>
          </cell>
          <cell r="J17">
            <v>23.400000000000002</v>
          </cell>
          <cell r="K17">
            <v>0</v>
          </cell>
        </row>
        <row r="18">
          <cell r="B18">
            <v>24.158333333333331</v>
          </cell>
          <cell r="C18">
            <v>32.9</v>
          </cell>
          <cell r="D18">
            <v>16.399999999999999</v>
          </cell>
          <cell r="E18">
            <v>36</v>
          </cell>
          <cell r="F18">
            <v>58</v>
          </cell>
          <cell r="G18">
            <v>21</v>
          </cell>
          <cell r="H18">
            <v>20.88</v>
          </cell>
          <cell r="J18">
            <v>37.080000000000005</v>
          </cell>
          <cell r="K18">
            <v>0</v>
          </cell>
        </row>
        <row r="19">
          <cell r="B19">
            <v>23.933333333333337</v>
          </cell>
          <cell r="C19">
            <v>33.6</v>
          </cell>
          <cell r="D19">
            <v>16.899999999999999</v>
          </cell>
          <cell r="E19">
            <v>43.291666666666664</v>
          </cell>
          <cell r="F19">
            <v>68</v>
          </cell>
          <cell r="G19">
            <v>19</v>
          </cell>
          <cell r="H19">
            <v>9.3600000000000012</v>
          </cell>
          <cell r="J19">
            <v>23.040000000000003</v>
          </cell>
          <cell r="K19">
            <v>0</v>
          </cell>
        </row>
        <row r="20">
          <cell r="B20">
            <v>26.6875</v>
          </cell>
          <cell r="C20">
            <v>36.1</v>
          </cell>
          <cell r="D20">
            <v>15</v>
          </cell>
          <cell r="E20">
            <v>35.708333333333336</v>
          </cell>
          <cell r="F20">
            <v>70</v>
          </cell>
          <cell r="G20">
            <v>16</v>
          </cell>
          <cell r="H20">
            <v>16.559999999999999</v>
          </cell>
          <cell r="J20">
            <v>29.16</v>
          </cell>
          <cell r="K20">
            <v>0</v>
          </cell>
        </row>
        <row r="21">
          <cell r="B21">
            <v>30.241666666666671</v>
          </cell>
          <cell r="C21">
            <v>36.9</v>
          </cell>
          <cell r="D21">
            <v>21.8</v>
          </cell>
          <cell r="E21">
            <v>29.375</v>
          </cell>
          <cell r="F21">
            <v>47</v>
          </cell>
          <cell r="G21">
            <v>21</v>
          </cell>
          <cell r="H21">
            <v>17.28</v>
          </cell>
          <cell r="J21">
            <v>28.44</v>
          </cell>
          <cell r="K21">
            <v>0</v>
          </cell>
        </row>
        <row r="22">
          <cell r="B22">
            <v>32.720833333333331</v>
          </cell>
          <cell r="C22">
            <v>38.4</v>
          </cell>
          <cell r="D22">
            <v>26.9</v>
          </cell>
          <cell r="E22">
            <v>28.333333333333332</v>
          </cell>
          <cell r="F22">
            <v>42</v>
          </cell>
          <cell r="G22">
            <v>20</v>
          </cell>
          <cell r="H22">
            <v>18.36</v>
          </cell>
          <cell r="J22">
            <v>39.24</v>
          </cell>
          <cell r="K22">
            <v>0</v>
          </cell>
        </row>
        <row r="23">
          <cell r="B23">
            <v>31.633333333333329</v>
          </cell>
          <cell r="C23">
            <v>37</v>
          </cell>
          <cell r="D23">
            <v>21</v>
          </cell>
          <cell r="E23">
            <v>37.291666666666664</v>
          </cell>
          <cell r="F23">
            <v>89</v>
          </cell>
          <cell r="G23">
            <v>26</v>
          </cell>
          <cell r="H23">
            <v>34.56</v>
          </cell>
          <cell r="J23">
            <v>64.8</v>
          </cell>
          <cell r="K23">
            <v>0</v>
          </cell>
        </row>
        <row r="24">
          <cell r="B24">
            <v>24.133333333333336</v>
          </cell>
          <cell r="C24">
            <v>32.6</v>
          </cell>
          <cell r="D24">
            <v>18.399999999999999</v>
          </cell>
          <cell r="E24">
            <v>42.75</v>
          </cell>
          <cell r="F24">
            <v>97</v>
          </cell>
          <cell r="G24">
            <v>18</v>
          </cell>
          <cell r="H24">
            <v>11.879999999999999</v>
          </cell>
          <cell r="J24">
            <v>41.76</v>
          </cell>
          <cell r="K24">
            <v>3.1999999999999997</v>
          </cell>
        </row>
        <row r="25">
          <cell r="B25">
            <v>29.154166666666658</v>
          </cell>
          <cell r="C25">
            <v>37.5</v>
          </cell>
          <cell r="D25">
            <v>19.7</v>
          </cell>
          <cell r="E25">
            <v>46.708333333333336</v>
          </cell>
          <cell r="F25">
            <v>70</v>
          </cell>
          <cell r="G25">
            <v>29</v>
          </cell>
          <cell r="H25">
            <v>28.08</v>
          </cell>
          <cell r="J25">
            <v>52.92</v>
          </cell>
          <cell r="K25">
            <v>0</v>
          </cell>
        </row>
        <row r="26">
          <cell r="B26">
            <v>33.054166666666667</v>
          </cell>
          <cell r="C26">
            <v>38.200000000000003</v>
          </cell>
          <cell r="D26">
            <v>29.1</v>
          </cell>
          <cell r="E26">
            <v>35.916666666666664</v>
          </cell>
          <cell r="F26">
            <v>52</v>
          </cell>
          <cell r="G26">
            <v>19</v>
          </cell>
          <cell r="H26">
            <v>28.44</v>
          </cell>
          <cell r="J26">
            <v>59.760000000000005</v>
          </cell>
          <cell r="K26">
            <v>0</v>
          </cell>
        </row>
        <row r="27">
          <cell r="B27">
            <v>27.691666666666674</v>
          </cell>
          <cell r="C27">
            <v>34.200000000000003</v>
          </cell>
          <cell r="D27">
            <v>15.6</v>
          </cell>
          <cell r="E27">
            <v>44</v>
          </cell>
          <cell r="F27">
            <v>97</v>
          </cell>
          <cell r="G27">
            <v>21</v>
          </cell>
          <cell r="H27">
            <v>35.64</v>
          </cell>
          <cell r="J27">
            <v>56.16</v>
          </cell>
          <cell r="K27">
            <v>0</v>
          </cell>
        </row>
        <row r="28">
          <cell r="B28">
            <v>16.304166666666667</v>
          </cell>
          <cell r="C28">
            <v>22.2</v>
          </cell>
          <cell r="D28">
            <v>13.2</v>
          </cell>
          <cell r="E28">
            <v>60.875</v>
          </cell>
          <cell r="F28">
            <v>98</v>
          </cell>
          <cell r="G28">
            <v>28</v>
          </cell>
          <cell r="H28">
            <v>26.28</v>
          </cell>
          <cell r="J28">
            <v>42.84</v>
          </cell>
          <cell r="K28">
            <v>1</v>
          </cell>
        </row>
        <row r="29">
          <cell r="B29">
            <v>11.3125</v>
          </cell>
          <cell r="C29">
            <v>14.3</v>
          </cell>
          <cell r="D29">
            <v>10.6</v>
          </cell>
          <cell r="E29">
            <v>82.416666666666671</v>
          </cell>
          <cell r="F29">
            <v>97</v>
          </cell>
          <cell r="G29">
            <v>54</v>
          </cell>
          <cell r="H29">
            <v>19.8</v>
          </cell>
          <cell r="J29">
            <v>31.680000000000003</v>
          </cell>
          <cell r="K29">
            <v>6.6</v>
          </cell>
        </row>
        <row r="30">
          <cell r="B30">
            <v>14.820833333333331</v>
          </cell>
          <cell r="C30">
            <v>24.8</v>
          </cell>
          <cell r="D30">
            <v>7.6</v>
          </cell>
          <cell r="E30">
            <v>67.5</v>
          </cell>
          <cell r="F30">
            <v>98</v>
          </cell>
          <cell r="G30">
            <v>21</v>
          </cell>
          <cell r="H30">
            <v>15.48</v>
          </cell>
          <cell r="J30">
            <v>32.76</v>
          </cell>
          <cell r="K30">
            <v>0</v>
          </cell>
        </row>
        <row r="31">
          <cell r="B31">
            <v>19.574999999999999</v>
          </cell>
          <cell r="C31">
            <v>30.2</v>
          </cell>
          <cell r="D31">
            <v>10.5</v>
          </cell>
          <cell r="E31">
            <v>40.916666666666664</v>
          </cell>
          <cell r="F31">
            <v>68</v>
          </cell>
          <cell r="G31">
            <v>17</v>
          </cell>
          <cell r="H31">
            <v>9.3600000000000012</v>
          </cell>
          <cell r="J31">
            <v>20.88</v>
          </cell>
          <cell r="K31">
            <v>0</v>
          </cell>
        </row>
        <row r="32">
          <cell r="B32">
            <v>22.724999999999994</v>
          </cell>
          <cell r="C32">
            <v>29.9</v>
          </cell>
          <cell r="D32">
            <v>17.5</v>
          </cell>
          <cell r="E32">
            <v>47.75</v>
          </cell>
          <cell r="F32">
            <v>78</v>
          </cell>
          <cell r="G32">
            <v>28</v>
          </cell>
          <cell r="H32">
            <v>8.2799999999999994</v>
          </cell>
          <cell r="J32">
            <v>18.720000000000002</v>
          </cell>
          <cell r="K32">
            <v>0</v>
          </cell>
        </row>
        <row r="33">
          <cell r="B33">
            <v>26.304166666666664</v>
          </cell>
          <cell r="C33">
            <v>37.299999999999997</v>
          </cell>
          <cell r="D33">
            <v>16.600000000000001</v>
          </cell>
          <cell r="E33">
            <v>46.083333333333336</v>
          </cell>
          <cell r="F33">
            <v>80</v>
          </cell>
          <cell r="G33">
            <v>17</v>
          </cell>
          <cell r="H33">
            <v>17.64</v>
          </cell>
          <cell r="J33">
            <v>34.92</v>
          </cell>
          <cell r="K33">
            <v>0</v>
          </cell>
        </row>
        <row r="34">
          <cell r="B34">
            <v>32.500000000000007</v>
          </cell>
          <cell r="C34">
            <v>38.1</v>
          </cell>
          <cell r="D34">
            <v>28.3</v>
          </cell>
          <cell r="E34">
            <v>30.375</v>
          </cell>
          <cell r="F34">
            <v>39</v>
          </cell>
          <cell r="G34">
            <v>23</v>
          </cell>
          <cell r="H34">
            <v>24.840000000000003</v>
          </cell>
          <cell r="J34">
            <v>46.080000000000005</v>
          </cell>
          <cell r="K34">
            <v>0</v>
          </cell>
        </row>
        <row r="35">
          <cell r="B35">
            <v>33.004166666666663</v>
          </cell>
          <cell r="C35">
            <v>38.299999999999997</v>
          </cell>
          <cell r="D35">
            <v>28.5</v>
          </cell>
          <cell r="E35">
            <v>30.583333333333332</v>
          </cell>
          <cell r="F35">
            <v>38</v>
          </cell>
          <cell r="G35">
            <v>22</v>
          </cell>
          <cell r="H35">
            <v>21.96</v>
          </cell>
          <cell r="J35">
            <v>54.36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20.670833333333334</v>
          </cell>
          <cell r="C5">
            <v>34.5</v>
          </cell>
          <cell r="D5">
            <v>10.3</v>
          </cell>
          <cell r="E5">
            <v>51.875</v>
          </cell>
          <cell r="F5">
            <v>87</v>
          </cell>
          <cell r="G5">
            <v>22</v>
          </cell>
          <cell r="H5">
            <v>24.12</v>
          </cell>
          <cell r="J5">
            <v>46.080000000000005</v>
          </cell>
          <cell r="K5">
            <v>0</v>
          </cell>
        </row>
        <row r="6">
          <cell r="B6">
            <v>24.445833333333329</v>
          </cell>
          <cell r="C6">
            <v>34.6</v>
          </cell>
          <cell r="D6">
            <v>15.8</v>
          </cell>
          <cell r="E6">
            <v>51.75</v>
          </cell>
          <cell r="F6">
            <v>85</v>
          </cell>
          <cell r="G6">
            <v>24</v>
          </cell>
          <cell r="H6">
            <v>17.28</v>
          </cell>
          <cell r="J6">
            <v>33.119999999999997</v>
          </cell>
          <cell r="K6">
            <v>0</v>
          </cell>
        </row>
        <row r="7">
          <cell r="B7">
            <v>23.962499999999995</v>
          </cell>
          <cell r="C7">
            <v>32.1</v>
          </cell>
          <cell r="D7">
            <v>17</v>
          </cell>
          <cell r="E7">
            <v>57.916666666666664</v>
          </cell>
          <cell r="F7">
            <v>87</v>
          </cell>
          <cell r="G7">
            <v>30</v>
          </cell>
          <cell r="H7">
            <v>19.079999999999998</v>
          </cell>
          <cell r="J7">
            <v>33.840000000000003</v>
          </cell>
          <cell r="K7">
            <v>0</v>
          </cell>
        </row>
        <row r="8">
          <cell r="B8">
            <v>20.2</v>
          </cell>
          <cell r="C8">
            <v>24.6</v>
          </cell>
          <cell r="D8">
            <v>16.399999999999999</v>
          </cell>
          <cell r="E8">
            <v>77.375</v>
          </cell>
          <cell r="F8">
            <v>96</v>
          </cell>
          <cell r="G8">
            <v>53</v>
          </cell>
          <cell r="H8">
            <v>19.8</v>
          </cell>
          <cell r="J8">
            <v>33.480000000000004</v>
          </cell>
          <cell r="K8">
            <v>5.6000000000000005</v>
          </cell>
        </row>
        <row r="9">
          <cell r="B9">
            <v>18.220833333333331</v>
          </cell>
          <cell r="C9">
            <v>23.7</v>
          </cell>
          <cell r="D9">
            <v>15.5</v>
          </cell>
          <cell r="E9">
            <v>87.416666666666671</v>
          </cell>
          <cell r="F9">
            <v>99</v>
          </cell>
          <cell r="G9">
            <v>61</v>
          </cell>
          <cell r="H9">
            <v>10.08</v>
          </cell>
          <cell r="J9">
            <v>19.8</v>
          </cell>
          <cell r="K9">
            <v>4.4000000000000004</v>
          </cell>
        </row>
        <row r="10">
          <cell r="B10">
            <v>18.975000000000001</v>
          </cell>
          <cell r="C10">
            <v>27.7</v>
          </cell>
          <cell r="D10">
            <v>12.5</v>
          </cell>
          <cell r="E10">
            <v>76.75</v>
          </cell>
          <cell r="F10">
            <v>100</v>
          </cell>
          <cell r="G10">
            <v>35</v>
          </cell>
          <cell r="H10">
            <v>11.16</v>
          </cell>
          <cell r="J10">
            <v>24.12</v>
          </cell>
          <cell r="K10">
            <v>0.2</v>
          </cell>
        </row>
        <row r="11">
          <cell r="B11">
            <v>20.370833333333334</v>
          </cell>
          <cell r="C11">
            <v>30.6</v>
          </cell>
          <cell r="D11">
            <v>12.2</v>
          </cell>
          <cell r="E11">
            <v>65.708333333333329</v>
          </cell>
          <cell r="F11">
            <v>100</v>
          </cell>
          <cell r="G11">
            <v>26</v>
          </cell>
          <cell r="H11">
            <v>9.7200000000000006</v>
          </cell>
          <cell r="J11">
            <v>21.240000000000002</v>
          </cell>
          <cell r="K11">
            <v>0</v>
          </cell>
        </row>
        <row r="12">
          <cell r="B12">
            <v>20.254166666666666</v>
          </cell>
          <cell r="C12">
            <v>24.6</v>
          </cell>
          <cell r="D12">
            <v>17.3</v>
          </cell>
          <cell r="E12">
            <v>71.083333333333329</v>
          </cell>
          <cell r="F12">
            <v>96</v>
          </cell>
          <cell r="G12">
            <v>50</v>
          </cell>
          <cell r="H12">
            <v>15.120000000000001</v>
          </cell>
          <cell r="J12">
            <v>32.04</v>
          </cell>
          <cell r="K12">
            <v>1.4</v>
          </cell>
        </row>
        <row r="13">
          <cell r="B13">
            <v>13.958333333333336</v>
          </cell>
          <cell r="C13">
            <v>20.5</v>
          </cell>
          <cell r="D13">
            <v>8.1</v>
          </cell>
          <cell r="E13">
            <v>60.5</v>
          </cell>
          <cell r="F13">
            <v>86</v>
          </cell>
          <cell r="G13">
            <v>25</v>
          </cell>
          <cell r="H13">
            <v>15.840000000000002</v>
          </cell>
          <cell r="J13">
            <v>30.6</v>
          </cell>
          <cell r="K13">
            <v>0</v>
          </cell>
        </row>
        <row r="14">
          <cell r="B14">
            <v>12.229166666666666</v>
          </cell>
          <cell r="C14">
            <v>21.8</v>
          </cell>
          <cell r="D14">
            <v>4</v>
          </cell>
          <cell r="E14">
            <v>58.666666666666664</v>
          </cell>
          <cell r="F14">
            <v>97</v>
          </cell>
          <cell r="G14">
            <v>25</v>
          </cell>
          <cell r="H14">
            <v>9.7200000000000006</v>
          </cell>
          <cell r="J14">
            <v>21.6</v>
          </cell>
          <cell r="K14">
            <v>0</v>
          </cell>
        </row>
        <row r="15">
          <cell r="B15">
            <v>13.062499999999998</v>
          </cell>
          <cell r="C15">
            <v>24.1</v>
          </cell>
          <cell r="D15">
            <v>3.3</v>
          </cell>
          <cell r="E15">
            <v>57.875</v>
          </cell>
          <cell r="F15">
            <v>96</v>
          </cell>
          <cell r="G15">
            <v>20</v>
          </cell>
          <cell r="H15">
            <v>15.48</v>
          </cell>
          <cell r="J15">
            <v>26.28</v>
          </cell>
          <cell r="K15">
            <v>0</v>
          </cell>
        </row>
        <row r="16">
          <cell r="B16">
            <v>15.512499999999998</v>
          </cell>
          <cell r="C16">
            <v>25.9</v>
          </cell>
          <cell r="D16">
            <v>5.8</v>
          </cell>
          <cell r="E16">
            <v>57.125</v>
          </cell>
          <cell r="F16">
            <v>94</v>
          </cell>
          <cell r="G16">
            <v>26</v>
          </cell>
          <cell r="H16">
            <v>9.7200000000000006</v>
          </cell>
          <cell r="J16">
            <v>24.48</v>
          </cell>
          <cell r="K16">
            <v>0</v>
          </cell>
        </row>
        <row r="17">
          <cell r="B17">
            <v>16.954166666666669</v>
          </cell>
          <cell r="C17">
            <v>29.6</v>
          </cell>
          <cell r="D17">
            <v>5.6</v>
          </cell>
          <cell r="E17">
            <v>52.791666666666664</v>
          </cell>
          <cell r="F17">
            <v>95</v>
          </cell>
          <cell r="G17">
            <v>16</v>
          </cell>
          <cell r="H17">
            <v>9.3600000000000012</v>
          </cell>
          <cell r="J17">
            <v>18</v>
          </cell>
          <cell r="K17">
            <v>0</v>
          </cell>
        </row>
        <row r="18">
          <cell r="B18">
            <v>17.387499999999999</v>
          </cell>
          <cell r="C18">
            <v>29.4</v>
          </cell>
          <cell r="D18">
            <v>7.4</v>
          </cell>
          <cell r="E18">
            <v>53.291666666666664</v>
          </cell>
          <cell r="F18">
            <v>91</v>
          </cell>
          <cell r="G18">
            <v>19</v>
          </cell>
          <cell r="H18">
            <v>11.16</v>
          </cell>
          <cell r="J18">
            <v>24.840000000000003</v>
          </cell>
          <cell r="K18">
            <v>0</v>
          </cell>
        </row>
        <row r="19">
          <cell r="B19">
            <v>17.900000000000002</v>
          </cell>
          <cell r="C19">
            <v>29.7</v>
          </cell>
          <cell r="D19">
            <v>7.5</v>
          </cell>
          <cell r="E19">
            <v>56.208333333333336</v>
          </cell>
          <cell r="F19">
            <v>93</v>
          </cell>
          <cell r="H19">
            <v>12.96</v>
          </cell>
          <cell r="J19">
            <v>25.56</v>
          </cell>
          <cell r="K19">
            <v>0</v>
          </cell>
        </row>
        <row r="20">
          <cell r="B20">
            <v>20.879166666666666</v>
          </cell>
          <cell r="C20">
            <v>32.799999999999997</v>
          </cell>
          <cell r="D20">
            <v>10</v>
          </cell>
          <cell r="E20">
            <v>54.166666666666664</v>
          </cell>
          <cell r="F20">
            <v>90</v>
          </cell>
          <cell r="G20">
            <v>23</v>
          </cell>
          <cell r="H20">
            <v>11.16</v>
          </cell>
          <cell r="J20">
            <v>21.6</v>
          </cell>
          <cell r="K20">
            <v>0</v>
          </cell>
        </row>
        <row r="21">
          <cell r="B21">
            <v>23.650000000000002</v>
          </cell>
          <cell r="C21">
            <v>34.9</v>
          </cell>
          <cell r="D21">
            <v>14.2</v>
          </cell>
          <cell r="E21">
            <v>54.916666666666664</v>
          </cell>
          <cell r="F21">
            <v>90</v>
          </cell>
          <cell r="G21">
            <v>20</v>
          </cell>
          <cell r="H21">
            <v>10.08</v>
          </cell>
          <cell r="J21">
            <v>25.2</v>
          </cell>
          <cell r="K21">
            <v>0</v>
          </cell>
        </row>
        <row r="22">
          <cell r="B22">
            <v>24.229166666666661</v>
          </cell>
          <cell r="C22">
            <v>34.6</v>
          </cell>
          <cell r="D22">
            <v>14.4</v>
          </cell>
          <cell r="E22">
            <v>52.5</v>
          </cell>
          <cell r="F22">
            <v>91</v>
          </cell>
          <cell r="G22">
            <v>22</v>
          </cell>
          <cell r="H22">
            <v>17.28</v>
          </cell>
          <cell r="J22">
            <v>33.119999999999997</v>
          </cell>
          <cell r="K22">
            <v>0</v>
          </cell>
        </row>
        <row r="23">
          <cell r="B23">
            <v>26.416666666666668</v>
          </cell>
          <cell r="C23">
            <v>35.9</v>
          </cell>
          <cell r="D23">
            <v>15.5</v>
          </cell>
          <cell r="E23">
            <v>41.333333333333336</v>
          </cell>
          <cell r="F23">
            <v>84</v>
          </cell>
          <cell r="G23">
            <v>17</v>
          </cell>
          <cell r="H23">
            <v>27</v>
          </cell>
          <cell r="J23">
            <v>54</v>
          </cell>
          <cell r="K23">
            <v>0</v>
          </cell>
        </row>
        <row r="24">
          <cell r="B24">
            <v>22.549999999999997</v>
          </cell>
          <cell r="C24">
            <v>28.5</v>
          </cell>
          <cell r="D24">
            <v>16.899999999999999</v>
          </cell>
          <cell r="E24">
            <v>63.041666666666664</v>
          </cell>
          <cell r="F24">
            <v>94</v>
          </cell>
          <cell r="G24">
            <v>31</v>
          </cell>
          <cell r="H24">
            <v>17.64</v>
          </cell>
          <cell r="J24">
            <v>34.200000000000003</v>
          </cell>
          <cell r="K24">
            <v>0.4</v>
          </cell>
        </row>
        <row r="25">
          <cell r="B25">
            <v>25.399999999999995</v>
          </cell>
          <cell r="C25">
            <v>35.4</v>
          </cell>
          <cell r="D25">
            <v>18.100000000000001</v>
          </cell>
          <cell r="E25">
            <v>64.875</v>
          </cell>
          <cell r="F25">
            <v>97</v>
          </cell>
          <cell r="G25">
            <v>28</v>
          </cell>
          <cell r="H25">
            <v>16.559999999999999</v>
          </cell>
          <cell r="J25">
            <v>32.04</v>
          </cell>
          <cell r="K25">
            <v>0</v>
          </cell>
        </row>
        <row r="26">
          <cell r="B26">
            <v>26.816666666666674</v>
          </cell>
          <cell r="C26">
            <v>36.6</v>
          </cell>
          <cell r="D26">
            <v>17.399999999999999</v>
          </cell>
          <cell r="E26">
            <v>50.75</v>
          </cell>
          <cell r="F26">
            <v>88</v>
          </cell>
          <cell r="G26">
            <v>19</v>
          </cell>
          <cell r="H26">
            <v>23.759999999999998</v>
          </cell>
          <cell r="J26">
            <v>43.92</v>
          </cell>
          <cell r="K26">
            <v>0</v>
          </cell>
        </row>
        <row r="27">
          <cell r="B27">
            <v>26.179166666666664</v>
          </cell>
          <cell r="C27">
            <v>36.1</v>
          </cell>
          <cell r="D27">
            <v>16.8</v>
          </cell>
          <cell r="E27">
            <v>41.875</v>
          </cell>
          <cell r="F27">
            <v>73</v>
          </cell>
          <cell r="G27">
            <v>16</v>
          </cell>
          <cell r="H27">
            <v>25.56</v>
          </cell>
          <cell r="J27">
            <v>52.2</v>
          </cell>
          <cell r="K27">
            <v>0</v>
          </cell>
        </row>
        <row r="28">
          <cell r="B28">
            <v>19.654166666666665</v>
          </cell>
          <cell r="C28">
            <v>27.9</v>
          </cell>
          <cell r="D28">
            <v>15.6</v>
          </cell>
          <cell r="E28">
            <v>71.25</v>
          </cell>
          <cell r="F28">
            <v>91</v>
          </cell>
          <cell r="G28">
            <v>33</v>
          </cell>
          <cell r="H28">
            <v>12.6</v>
          </cell>
          <cell r="J28">
            <v>29.880000000000003</v>
          </cell>
          <cell r="K28">
            <v>0</v>
          </cell>
        </row>
        <row r="29">
          <cell r="B29">
            <v>17.291666666666668</v>
          </cell>
          <cell r="C29">
            <v>27.2</v>
          </cell>
          <cell r="D29">
            <v>10.8</v>
          </cell>
          <cell r="E29">
            <v>70.708333333333329</v>
          </cell>
          <cell r="F29">
            <v>90</v>
          </cell>
          <cell r="G29">
            <v>44</v>
          </cell>
          <cell r="H29">
            <v>14.76</v>
          </cell>
          <cell r="J29">
            <v>34.200000000000003</v>
          </cell>
          <cell r="K29">
            <v>0</v>
          </cell>
        </row>
        <row r="30">
          <cell r="B30">
            <v>18.304166666666667</v>
          </cell>
          <cell r="C30">
            <v>26.9</v>
          </cell>
          <cell r="D30">
            <v>12.3</v>
          </cell>
          <cell r="E30">
            <v>61.666666666666664</v>
          </cell>
          <cell r="F30">
            <v>80</v>
          </cell>
          <cell r="G30">
            <v>38</v>
          </cell>
          <cell r="H30">
            <v>12.6</v>
          </cell>
          <cell r="J30">
            <v>33.840000000000003</v>
          </cell>
          <cell r="K30">
            <v>0</v>
          </cell>
        </row>
        <row r="31">
          <cell r="B31">
            <v>20.633333333333333</v>
          </cell>
          <cell r="C31">
            <v>30.5</v>
          </cell>
          <cell r="D31">
            <v>12.1</v>
          </cell>
          <cell r="E31">
            <v>56.041666666666664</v>
          </cell>
          <cell r="F31">
            <v>87</v>
          </cell>
          <cell r="G31">
            <v>31</v>
          </cell>
          <cell r="H31">
            <v>13.32</v>
          </cell>
          <cell r="J31">
            <v>22.68</v>
          </cell>
          <cell r="K31">
            <v>0</v>
          </cell>
        </row>
        <row r="32">
          <cell r="B32">
            <v>20.612500000000001</v>
          </cell>
          <cell r="C32">
            <v>26.6</v>
          </cell>
          <cell r="D32">
            <v>16.2</v>
          </cell>
          <cell r="E32">
            <v>61.791666666666664</v>
          </cell>
          <cell r="F32">
            <v>79</v>
          </cell>
          <cell r="G32">
            <v>44</v>
          </cell>
          <cell r="H32">
            <v>15.120000000000001</v>
          </cell>
          <cell r="J32">
            <v>25.56</v>
          </cell>
          <cell r="K32">
            <v>0</v>
          </cell>
        </row>
        <row r="33">
          <cell r="B33">
            <v>22.920833333333331</v>
          </cell>
          <cell r="C33">
            <v>34.1</v>
          </cell>
          <cell r="D33">
            <v>13.8</v>
          </cell>
          <cell r="E33">
            <v>61.125</v>
          </cell>
          <cell r="F33">
            <v>100</v>
          </cell>
          <cell r="G33">
            <v>22</v>
          </cell>
          <cell r="H33">
            <v>13.32</v>
          </cell>
          <cell r="J33">
            <v>30.240000000000002</v>
          </cell>
          <cell r="K33">
            <v>0</v>
          </cell>
        </row>
        <row r="34">
          <cell r="B34">
            <v>25.308333333333337</v>
          </cell>
          <cell r="C34">
            <v>34.6</v>
          </cell>
          <cell r="D34">
            <v>15.3</v>
          </cell>
          <cell r="E34">
            <v>48.75</v>
          </cell>
          <cell r="F34">
            <v>89</v>
          </cell>
          <cell r="G34">
            <v>22</v>
          </cell>
          <cell r="H34">
            <v>14.76</v>
          </cell>
          <cell r="J34">
            <v>30.96</v>
          </cell>
          <cell r="K34">
            <v>0</v>
          </cell>
        </row>
        <row r="35">
          <cell r="B35">
            <v>27.129166666666666</v>
          </cell>
          <cell r="C35">
            <v>36.299999999999997</v>
          </cell>
          <cell r="D35">
            <v>17.7</v>
          </cell>
          <cell r="E35">
            <v>39.166666666666664</v>
          </cell>
          <cell r="F35">
            <v>69</v>
          </cell>
          <cell r="G35">
            <v>19</v>
          </cell>
          <cell r="H35">
            <v>13.68</v>
          </cell>
          <cell r="J35">
            <v>31.680000000000003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>
            <v>26.875</v>
          </cell>
          <cell r="C7">
            <v>31.1</v>
          </cell>
          <cell r="D7">
            <v>24.7</v>
          </cell>
          <cell r="E7">
            <v>43.25</v>
          </cell>
          <cell r="F7">
            <v>49</v>
          </cell>
          <cell r="G7">
            <v>34</v>
          </cell>
          <cell r="H7">
            <v>17.64</v>
          </cell>
          <cell r="J7">
            <v>32.76</v>
          </cell>
          <cell r="K7">
            <v>0</v>
          </cell>
        </row>
        <row r="8">
          <cell r="B8">
            <v>19.558333333333334</v>
          </cell>
          <cell r="C8">
            <v>25</v>
          </cell>
          <cell r="D8">
            <v>16.600000000000001</v>
          </cell>
          <cell r="E8">
            <v>73.5</v>
          </cell>
          <cell r="F8">
            <v>94</v>
          </cell>
          <cell r="G8">
            <v>45</v>
          </cell>
          <cell r="H8">
            <v>16.559999999999999</v>
          </cell>
          <cell r="J8">
            <v>29.880000000000003</v>
          </cell>
          <cell r="K8">
            <v>2.6000000000000005</v>
          </cell>
        </row>
        <row r="9">
          <cell r="B9">
            <v>17.791666666666668</v>
          </cell>
          <cell r="C9">
            <v>23.7</v>
          </cell>
          <cell r="D9">
            <v>14.7</v>
          </cell>
          <cell r="E9">
            <v>87.5</v>
          </cell>
          <cell r="F9">
            <v>99</v>
          </cell>
          <cell r="G9">
            <v>59</v>
          </cell>
          <cell r="H9">
            <v>12.24</v>
          </cell>
          <cell r="J9">
            <v>24.12</v>
          </cell>
          <cell r="K9">
            <v>2.6000000000000005</v>
          </cell>
        </row>
        <row r="10">
          <cell r="B10">
            <v>18.766666666666666</v>
          </cell>
          <cell r="C10">
            <v>25.9</v>
          </cell>
          <cell r="D10">
            <v>13</v>
          </cell>
          <cell r="E10">
            <v>75.25</v>
          </cell>
          <cell r="F10">
            <v>97</v>
          </cell>
          <cell r="G10">
            <v>42</v>
          </cell>
          <cell r="H10">
            <v>19.079999999999998</v>
          </cell>
          <cell r="J10">
            <v>33.119999999999997</v>
          </cell>
          <cell r="K10">
            <v>0</v>
          </cell>
        </row>
        <row r="11">
          <cell r="B11">
            <v>20.358333333333334</v>
          </cell>
          <cell r="C11">
            <v>29.6</v>
          </cell>
          <cell r="D11">
            <v>13.1</v>
          </cell>
          <cell r="E11">
            <v>62.916666666666664</v>
          </cell>
          <cell r="F11">
            <v>91</v>
          </cell>
          <cell r="G11">
            <v>28</v>
          </cell>
          <cell r="H11">
            <v>16.2</v>
          </cell>
          <cell r="J11">
            <v>25.92</v>
          </cell>
          <cell r="K11">
            <v>0</v>
          </cell>
        </row>
        <row r="12">
          <cell r="B12">
            <v>18.758333333333336</v>
          </cell>
          <cell r="C12">
            <v>23.8</v>
          </cell>
          <cell r="D12">
            <v>13.9</v>
          </cell>
          <cell r="E12">
            <v>75.25</v>
          </cell>
          <cell r="F12">
            <v>97</v>
          </cell>
          <cell r="G12">
            <v>45</v>
          </cell>
          <cell r="H12">
            <v>21.96</v>
          </cell>
          <cell r="J12">
            <v>37.080000000000005</v>
          </cell>
          <cell r="K12">
            <v>1.8</v>
          </cell>
        </row>
        <row r="13">
          <cell r="B13">
            <v>12.175000000000002</v>
          </cell>
          <cell r="C13">
            <v>18.600000000000001</v>
          </cell>
          <cell r="D13">
            <v>6.5</v>
          </cell>
          <cell r="E13">
            <v>66.541666666666671</v>
          </cell>
          <cell r="F13">
            <v>89</v>
          </cell>
          <cell r="G13">
            <v>33</v>
          </cell>
          <cell r="H13">
            <v>20.88</v>
          </cell>
          <cell r="J13">
            <v>32.4</v>
          </cell>
          <cell r="K13">
            <v>0</v>
          </cell>
        </row>
        <row r="14">
          <cell r="B14">
            <v>12.299999999999997</v>
          </cell>
          <cell r="C14">
            <v>21.3</v>
          </cell>
          <cell r="D14">
            <v>4.9000000000000004</v>
          </cell>
          <cell r="E14">
            <v>54.833333333333336</v>
          </cell>
          <cell r="F14">
            <v>88</v>
          </cell>
          <cell r="G14">
            <v>23</v>
          </cell>
          <cell r="H14">
            <v>12.96</v>
          </cell>
          <cell r="J14">
            <v>23.759999999999998</v>
          </cell>
          <cell r="K14">
            <v>0</v>
          </cell>
        </row>
        <row r="15">
          <cell r="B15">
            <v>15.629166666666665</v>
          </cell>
          <cell r="C15">
            <v>23.3</v>
          </cell>
          <cell r="D15">
            <v>7.6</v>
          </cell>
          <cell r="E15">
            <v>41.791666666666664</v>
          </cell>
          <cell r="F15">
            <v>60</v>
          </cell>
          <cell r="G15">
            <v>24</v>
          </cell>
          <cell r="H15">
            <v>16.920000000000002</v>
          </cell>
          <cell r="J15">
            <v>28.8</v>
          </cell>
          <cell r="K15">
            <v>0</v>
          </cell>
        </row>
        <row r="16">
          <cell r="B16">
            <v>16.712500000000002</v>
          </cell>
          <cell r="C16">
            <v>24.5</v>
          </cell>
          <cell r="D16">
            <v>9.3000000000000007</v>
          </cell>
          <cell r="E16">
            <v>49.75</v>
          </cell>
          <cell r="F16">
            <v>77</v>
          </cell>
          <cell r="G16">
            <v>25</v>
          </cell>
          <cell r="H16">
            <v>15.48</v>
          </cell>
          <cell r="J16">
            <v>31.319999999999997</v>
          </cell>
          <cell r="K16">
            <v>0</v>
          </cell>
        </row>
        <row r="17">
          <cell r="B17">
            <v>18.604166666666664</v>
          </cell>
          <cell r="C17">
            <v>29.1</v>
          </cell>
          <cell r="D17">
            <v>10.7</v>
          </cell>
          <cell r="E17">
            <v>43.083333333333336</v>
          </cell>
          <cell r="F17">
            <v>71</v>
          </cell>
          <cell r="G17">
            <v>17</v>
          </cell>
          <cell r="H17">
            <v>12.96</v>
          </cell>
          <cell r="J17">
            <v>25.2</v>
          </cell>
          <cell r="K17">
            <v>0</v>
          </cell>
        </row>
        <row r="18">
          <cell r="B18">
            <v>19.970833333333335</v>
          </cell>
          <cell r="C18">
            <v>28.7</v>
          </cell>
          <cell r="D18">
            <v>10</v>
          </cell>
          <cell r="E18">
            <v>39.666666666666664</v>
          </cell>
          <cell r="F18">
            <v>76</v>
          </cell>
          <cell r="G18">
            <v>17</v>
          </cell>
          <cell r="H18">
            <v>11.16</v>
          </cell>
          <cell r="J18">
            <v>19.8</v>
          </cell>
          <cell r="K18">
            <v>0</v>
          </cell>
        </row>
        <row r="19">
          <cell r="B19">
            <v>19.812500000000004</v>
          </cell>
          <cell r="C19">
            <v>27.6</v>
          </cell>
          <cell r="D19">
            <v>11.1</v>
          </cell>
          <cell r="E19">
            <v>43.708333333333336</v>
          </cell>
          <cell r="F19">
            <v>73</v>
          </cell>
          <cell r="H19">
            <v>23.400000000000002</v>
          </cell>
          <cell r="J19">
            <v>35.64</v>
          </cell>
          <cell r="K19">
            <v>0</v>
          </cell>
        </row>
        <row r="20">
          <cell r="B20">
            <v>19.975000000000001</v>
          </cell>
          <cell r="C20">
            <v>30.7</v>
          </cell>
          <cell r="D20">
            <v>12.3</v>
          </cell>
          <cell r="E20">
            <v>56.125</v>
          </cell>
          <cell r="F20">
            <v>85</v>
          </cell>
          <cell r="G20">
            <v>27</v>
          </cell>
          <cell r="H20">
            <v>19.8</v>
          </cell>
          <cell r="J20">
            <v>31.680000000000003</v>
          </cell>
          <cell r="K20">
            <v>0</v>
          </cell>
        </row>
        <row r="21">
          <cell r="B21">
            <v>22.916666666666668</v>
          </cell>
          <cell r="C21">
            <v>34.200000000000003</v>
          </cell>
          <cell r="D21">
            <v>13.8</v>
          </cell>
          <cell r="E21">
            <v>54</v>
          </cell>
          <cell r="F21">
            <v>87</v>
          </cell>
          <cell r="G21">
            <v>23</v>
          </cell>
          <cell r="H21">
            <v>18.720000000000002</v>
          </cell>
          <cell r="J21">
            <v>30.96</v>
          </cell>
          <cell r="K21">
            <v>0</v>
          </cell>
        </row>
        <row r="22">
          <cell r="B22">
            <v>24.491666666666664</v>
          </cell>
          <cell r="C22">
            <v>32.9</v>
          </cell>
          <cell r="D22">
            <v>17.5</v>
          </cell>
          <cell r="E22">
            <v>49.5</v>
          </cell>
          <cell r="F22">
            <v>71</v>
          </cell>
          <cell r="G22">
            <v>27</v>
          </cell>
          <cell r="H22">
            <v>23.400000000000002</v>
          </cell>
          <cell r="J22">
            <v>39.6</v>
          </cell>
          <cell r="K22">
            <v>0</v>
          </cell>
        </row>
        <row r="23">
          <cell r="B23">
            <v>25.804166666666671</v>
          </cell>
          <cell r="C23">
            <v>35.4</v>
          </cell>
          <cell r="D23">
            <v>17.7</v>
          </cell>
          <cell r="E23">
            <v>38.833333333333336</v>
          </cell>
          <cell r="F23">
            <v>58</v>
          </cell>
          <cell r="G23">
            <v>18</v>
          </cell>
          <cell r="H23">
            <v>31.680000000000003</v>
          </cell>
          <cell r="J23">
            <v>52.56</v>
          </cell>
          <cell r="K23">
            <v>0</v>
          </cell>
        </row>
        <row r="24">
          <cell r="B24">
            <v>21.541666666666671</v>
          </cell>
          <cell r="C24">
            <v>28.7</v>
          </cell>
          <cell r="D24">
            <v>15.3</v>
          </cell>
          <cell r="E24">
            <v>66.916666666666671</v>
          </cell>
          <cell r="F24">
            <v>93</v>
          </cell>
          <cell r="G24">
            <v>29</v>
          </cell>
          <cell r="H24">
            <v>22.68</v>
          </cell>
          <cell r="J24">
            <v>39.6</v>
          </cell>
          <cell r="K24">
            <v>0</v>
          </cell>
        </row>
        <row r="25">
          <cell r="B25">
            <v>24.008333333333326</v>
          </cell>
          <cell r="C25">
            <v>34.6</v>
          </cell>
          <cell r="D25">
            <v>16</v>
          </cell>
          <cell r="E25">
            <v>70.041666666666671</v>
          </cell>
          <cell r="F25">
            <v>97</v>
          </cell>
          <cell r="G25">
            <v>31</v>
          </cell>
          <cell r="H25">
            <v>19.079999999999998</v>
          </cell>
          <cell r="J25">
            <v>36</v>
          </cell>
          <cell r="K25">
            <v>0</v>
          </cell>
        </row>
        <row r="26">
          <cell r="B26">
            <v>27.779166666666665</v>
          </cell>
          <cell r="C26">
            <v>36.5</v>
          </cell>
          <cell r="D26">
            <v>20.5</v>
          </cell>
          <cell r="E26">
            <v>43.583333333333336</v>
          </cell>
          <cell r="F26">
            <v>70</v>
          </cell>
          <cell r="G26">
            <v>19</v>
          </cell>
          <cell r="H26">
            <v>25.92</v>
          </cell>
          <cell r="J26">
            <v>45</v>
          </cell>
          <cell r="K26">
            <v>0</v>
          </cell>
        </row>
        <row r="27">
          <cell r="B27">
            <v>27.566666666666674</v>
          </cell>
          <cell r="C27">
            <v>35.799999999999997</v>
          </cell>
          <cell r="D27">
            <v>17.7</v>
          </cell>
          <cell r="E27">
            <v>34.625</v>
          </cell>
          <cell r="F27">
            <v>62</v>
          </cell>
          <cell r="G27">
            <v>17</v>
          </cell>
          <cell r="H27">
            <v>30.240000000000002</v>
          </cell>
          <cell r="J27">
            <v>47.88</v>
          </cell>
          <cell r="K27">
            <v>0</v>
          </cell>
        </row>
        <row r="28">
          <cell r="B28">
            <v>17.675000000000004</v>
          </cell>
          <cell r="C28">
            <v>28.1</v>
          </cell>
          <cell r="D28">
            <v>13.4</v>
          </cell>
          <cell r="E28">
            <v>77.125</v>
          </cell>
          <cell r="F28">
            <v>93</v>
          </cell>
          <cell r="G28">
            <v>34</v>
          </cell>
          <cell r="H28">
            <v>24.48</v>
          </cell>
          <cell r="J28">
            <v>37.440000000000005</v>
          </cell>
          <cell r="K28">
            <v>0</v>
          </cell>
        </row>
        <row r="29">
          <cell r="B29">
            <v>15.658333333333333</v>
          </cell>
          <cell r="C29">
            <v>23.9</v>
          </cell>
          <cell r="D29">
            <v>10.4</v>
          </cell>
          <cell r="E29">
            <v>74.5</v>
          </cell>
          <cell r="F29">
            <v>92</v>
          </cell>
          <cell r="G29">
            <v>51</v>
          </cell>
          <cell r="H29">
            <v>21.96</v>
          </cell>
          <cell r="J29">
            <v>34.56</v>
          </cell>
          <cell r="K29">
            <v>0</v>
          </cell>
        </row>
        <row r="30">
          <cell r="B30">
            <v>16.712500000000002</v>
          </cell>
          <cell r="C30">
            <v>25</v>
          </cell>
          <cell r="D30">
            <v>11</v>
          </cell>
          <cell r="E30">
            <v>64.333333333333329</v>
          </cell>
          <cell r="F30">
            <v>90</v>
          </cell>
          <cell r="G30">
            <v>37</v>
          </cell>
          <cell r="H30">
            <v>17.28</v>
          </cell>
          <cell r="J30">
            <v>29.880000000000003</v>
          </cell>
          <cell r="K30">
            <v>0</v>
          </cell>
        </row>
        <row r="31">
          <cell r="B31">
            <v>19.516666666666666</v>
          </cell>
          <cell r="C31">
            <v>29.1</v>
          </cell>
          <cell r="D31">
            <v>11.2</v>
          </cell>
          <cell r="E31">
            <v>60.958333333333336</v>
          </cell>
          <cell r="F31">
            <v>92</v>
          </cell>
          <cell r="G31">
            <v>32</v>
          </cell>
          <cell r="H31">
            <v>15.840000000000002</v>
          </cell>
          <cell r="J31">
            <v>23.400000000000002</v>
          </cell>
          <cell r="K31">
            <v>0</v>
          </cell>
        </row>
        <row r="32">
          <cell r="B32">
            <v>19.216666666666665</v>
          </cell>
          <cell r="C32">
            <v>23.2</v>
          </cell>
          <cell r="D32">
            <v>15.6</v>
          </cell>
          <cell r="E32">
            <v>66.708333333333329</v>
          </cell>
          <cell r="F32">
            <v>89</v>
          </cell>
          <cell r="G32">
            <v>49</v>
          </cell>
          <cell r="H32">
            <v>13.32</v>
          </cell>
          <cell r="J32">
            <v>19.8</v>
          </cell>
          <cell r="K32">
            <v>1</v>
          </cell>
        </row>
        <row r="33">
          <cell r="B33">
            <v>21.470833333333335</v>
          </cell>
          <cell r="C33">
            <v>31.7</v>
          </cell>
          <cell r="D33">
            <v>13.5</v>
          </cell>
          <cell r="E33">
            <v>67.791666666666671</v>
          </cell>
          <cell r="F33">
            <v>97</v>
          </cell>
          <cell r="G33">
            <v>33</v>
          </cell>
          <cell r="H33">
            <v>15.840000000000002</v>
          </cell>
          <cell r="J33">
            <v>30.240000000000002</v>
          </cell>
          <cell r="K33">
            <v>0</v>
          </cell>
        </row>
        <row r="34">
          <cell r="B34">
            <v>23.920833333333334</v>
          </cell>
          <cell r="C34">
            <v>32.799999999999997</v>
          </cell>
          <cell r="D34">
            <v>16.600000000000001</v>
          </cell>
          <cell r="E34">
            <v>55.666666666666664</v>
          </cell>
          <cell r="F34">
            <v>86</v>
          </cell>
          <cell r="G34">
            <v>28</v>
          </cell>
          <cell r="H34">
            <v>21.96</v>
          </cell>
          <cell r="J34">
            <v>38.159999999999997</v>
          </cell>
          <cell r="K34">
            <v>0</v>
          </cell>
        </row>
        <row r="35">
          <cell r="B35">
            <v>25.170833333333334</v>
          </cell>
          <cell r="C35">
            <v>35.5</v>
          </cell>
          <cell r="D35">
            <v>17.3</v>
          </cell>
          <cell r="E35">
            <v>43</v>
          </cell>
          <cell r="F35">
            <v>65</v>
          </cell>
          <cell r="G35">
            <v>20</v>
          </cell>
          <cell r="H35">
            <v>19.8</v>
          </cell>
          <cell r="J35">
            <v>36.36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22.133333333333336</v>
          </cell>
          <cell r="C5">
            <v>34.5</v>
          </cell>
          <cell r="D5">
            <v>13.8</v>
          </cell>
          <cell r="E5">
            <v>46.875</v>
          </cell>
          <cell r="F5">
            <v>69</v>
          </cell>
          <cell r="G5">
            <v>21</v>
          </cell>
          <cell r="H5">
            <v>21.6</v>
          </cell>
          <cell r="J5">
            <v>41.04</v>
          </cell>
          <cell r="K5">
            <v>0</v>
          </cell>
        </row>
        <row r="6">
          <cell r="B6">
            <v>25.425000000000001</v>
          </cell>
          <cell r="C6">
            <v>35.5</v>
          </cell>
          <cell r="D6">
            <v>18.7</v>
          </cell>
          <cell r="E6">
            <v>51.083333333333336</v>
          </cell>
          <cell r="F6">
            <v>71</v>
          </cell>
          <cell r="G6">
            <v>27</v>
          </cell>
          <cell r="H6">
            <v>19.079999999999998</v>
          </cell>
          <cell r="J6">
            <v>39.24</v>
          </cell>
          <cell r="K6">
            <v>0</v>
          </cell>
        </row>
        <row r="7">
          <cell r="B7">
            <v>25.775000000000002</v>
          </cell>
          <cell r="C7">
            <v>35.200000000000003</v>
          </cell>
          <cell r="D7">
            <v>17.8</v>
          </cell>
          <cell r="E7">
            <v>55.041666666666664</v>
          </cell>
          <cell r="F7">
            <v>81</v>
          </cell>
          <cell r="G7">
            <v>29</v>
          </cell>
          <cell r="H7">
            <v>17.64</v>
          </cell>
          <cell r="J7">
            <v>40.32</v>
          </cell>
          <cell r="K7">
            <v>0</v>
          </cell>
        </row>
        <row r="8">
          <cell r="B8">
            <v>19.933333333333334</v>
          </cell>
          <cell r="C8">
            <v>26.7</v>
          </cell>
          <cell r="D8">
            <v>17.2</v>
          </cell>
          <cell r="E8">
            <v>86</v>
          </cell>
          <cell r="F8">
            <v>99</v>
          </cell>
          <cell r="G8">
            <v>55</v>
          </cell>
          <cell r="H8">
            <v>18.36</v>
          </cell>
          <cell r="J8">
            <v>45.36</v>
          </cell>
          <cell r="K8">
            <v>13.599999999999998</v>
          </cell>
        </row>
        <row r="9">
          <cell r="B9">
            <v>18.095833333333335</v>
          </cell>
          <cell r="C9">
            <v>23</v>
          </cell>
          <cell r="D9">
            <v>16.3</v>
          </cell>
          <cell r="E9">
            <v>90.208333333333329</v>
          </cell>
          <cell r="F9">
            <v>98</v>
          </cell>
          <cell r="G9">
            <v>67</v>
          </cell>
          <cell r="H9">
            <v>5.4</v>
          </cell>
          <cell r="J9">
            <v>11.16</v>
          </cell>
          <cell r="K9">
            <v>0</v>
          </cell>
        </row>
        <row r="10">
          <cell r="B10">
            <v>17.741666666666667</v>
          </cell>
          <cell r="C10">
            <v>26.2</v>
          </cell>
          <cell r="D10">
            <v>11.7</v>
          </cell>
          <cell r="E10">
            <v>81.75</v>
          </cell>
          <cell r="F10">
            <v>100</v>
          </cell>
          <cell r="G10">
            <v>45</v>
          </cell>
          <cell r="H10">
            <v>9.3600000000000012</v>
          </cell>
          <cell r="J10">
            <v>23.040000000000003</v>
          </cell>
          <cell r="K10">
            <v>0.2</v>
          </cell>
        </row>
        <row r="11">
          <cell r="B11">
            <v>18.708333333333332</v>
          </cell>
          <cell r="C11">
            <v>29.3</v>
          </cell>
          <cell r="D11">
            <v>10</v>
          </cell>
          <cell r="E11">
            <v>75.958333333333329</v>
          </cell>
          <cell r="F11">
            <v>100</v>
          </cell>
          <cell r="G11">
            <v>36</v>
          </cell>
          <cell r="H11">
            <v>4.6800000000000006</v>
          </cell>
          <cell r="J11">
            <v>25.56</v>
          </cell>
          <cell r="K11">
            <v>0</v>
          </cell>
        </row>
        <row r="12">
          <cell r="B12">
            <v>18.837499999999999</v>
          </cell>
          <cell r="C12">
            <v>23.2</v>
          </cell>
          <cell r="D12">
            <v>16.2</v>
          </cell>
          <cell r="E12">
            <v>74.708333333333329</v>
          </cell>
          <cell r="F12">
            <v>94</v>
          </cell>
          <cell r="G12">
            <v>48</v>
          </cell>
          <cell r="H12">
            <v>10.8</v>
          </cell>
          <cell r="J12">
            <v>34.92</v>
          </cell>
          <cell r="K12">
            <v>0.8</v>
          </cell>
        </row>
        <row r="13">
          <cell r="B13">
            <v>11.991666666666667</v>
          </cell>
          <cell r="C13">
            <v>17.399999999999999</v>
          </cell>
          <cell r="D13">
            <v>3.9</v>
          </cell>
          <cell r="E13">
            <v>68.125</v>
          </cell>
          <cell r="F13">
            <v>98</v>
          </cell>
          <cell r="G13">
            <v>40</v>
          </cell>
          <cell r="H13">
            <v>8.2799999999999994</v>
          </cell>
          <cell r="J13">
            <v>25.2</v>
          </cell>
          <cell r="K13">
            <v>0</v>
          </cell>
        </row>
        <row r="14">
          <cell r="B14">
            <v>10.054166666666669</v>
          </cell>
          <cell r="C14">
            <v>21.4</v>
          </cell>
          <cell r="D14">
            <v>-0.7</v>
          </cell>
          <cell r="E14">
            <v>68.916666666666671</v>
          </cell>
          <cell r="F14">
            <v>100</v>
          </cell>
          <cell r="G14">
            <v>25</v>
          </cell>
          <cell r="H14">
            <v>8.64</v>
          </cell>
          <cell r="J14">
            <v>19.079999999999998</v>
          </cell>
          <cell r="K14">
            <v>0</v>
          </cell>
        </row>
        <row r="15">
          <cell r="B15">
            <v>11.983333333333333</v>
          </cell>
          <cell r="C15">
            <v>24.4</v>
          </cell>
          <cell r="D15">
            <v>0.6</v>
          </cell>
          <cell r="E15">
            <v>66.958333333333329</v>
          </cell>
          <cell r="F15">
            <v>99</v>
          </cell>
          <cell r="G15">
            <v>28</v>
          </cell>
          <cell r="H15">
            <v>8.2799999999999994</v>
          </cell>
          <cell r="J15">
            <v>22.32</v>
          </cell>
          <cell r="K15">
            <v>0</v>
          </cell>
        </row>
        <row r="16">
          <cell r="B16">
            <v>13.866666666666665</v>
          </cell>
          <cell r="C16">
            <v>25.8</v>
          </cell>
          <cell r="D16">
            <v>2.8</v>
          </cell>
          <cell r="E16">
            <v>65.666666666666671</v>
          </cell>
          <cell r="F16">
            <v>99</v>
          </cell>
          <cell r="G16">
            <v>27</v>
          </cell>
          <cell r="H16">
            <v>7.5600000000000005</v>
          </cell>
          <cell r="J16">
            <v>21.96</v>
          </cell>
          <cell r="K16">
            <v>0</v>
          </cell>
        </row>
        <row r="17">
          <cell r="B17">
            <v>16.908333333333331</v>
          </cell>
          <cell r="C17">
            <v>28.9</v>
          </cell>
          <cell r="D17">
            <v>3.9</v>
          </cell>
          <cell r="E17">
            <v>56.375</v>
          </cell>
          <cell r="F17">
            <v>98</v>
          </cell>
          <cell r="G17">
            <v>20</v>
          </cell>
          <cell r="H17">
            <v>7.5600000000000005</v>
          </cell>
          <cell r="J17">
            <v>19.440000000000001</v>
          </cell>
          <cell r="K17">
            <v>0</v>
          </cell>
        </row>
        <row r="18">
          <cell r="B18">
            <v>16.574999999999999</v>
          </cell>
          <cell r="C18">
            <v>29.2</v>
          </cell>
          <cell r="D18">
            <v>5.5</v>
          </cell>
          <cell r="E18">
            <v>59.666666666666664</v>
          </cell>
          <cell r="F18">
            <v>95</v>
          </cell>
          <cell r="G18">
            <v>19</v>
          </cell>
          <cell r="H18">
            <v>4.6800000000000006</v>
          </cell>
          <cell r="J18">
            <v>15.120000000000001</v>
          </cell>
          <cell r="K18">
            <v>0</v>
          </cell>
        </row>
        <row r="19">
          <cell r="B19">
            <v>16.395833333333332</v>
          </cell>
          <cell r="C19">
            <v>28.8</v>
          </cell>
          <cell r="D19">
            <v>5.4</v>
          </cell>
          <cell r="E19">
            <v>64.625</v>
          </cell>
          <cell r="F19">
            <v>96</v>
          </cell>
          <cell r="G19">
            <v>28</v>
          </cell>
          <cell r="H19">
            <v>8.2799999999999994</v>
          </cell>
          <cell r="J19">
            <v>20.88</v>
          </cell>
          <cell r="K19">
            <v>0</v>
          </cell>
        </row>
        <row r="20">
          <cell r="B20">
            <v>19.241666666666667</v>
          </cell>
          <cell r="C20">
            <v>30.9</v>
          </cell>
          <cell r="D20">
            <v>7.4</v>
          </cell>
          <cell r="E20">
            <v>60.125</v>
          </cell>
          <cell r="F20">
            <v>97</v>
          </cell>
          <cell r="G20">
            <v>25</v>
          </cell>
          <cell r="H20">
            <v>9.3600000000000012</v>
          </cell>
          <cell r="J20">
            <v>26.28</v>
          </cell>
          <cell r="K20">
            <v>0</v>
          </cell>
        </row>
        <row r="21">
          <cell r="B21">
            <v>21.412499999999998</v>
          </cell>
          <cell r="C21">
            <v>33.799999999999997</v>
          </cell>
          <cell r="D21">
            <v>11</v>
          </cell>
          <cell r="E21">
            <v>61.958333333333336</v>
          </cell>
          <cell r="F21">
            <v>94</v>
          </cell>
          <cell r="G21">
            <v>24</v>
          </cell>
          <cell r="H21">
            <v>8.2799999999999994</v>
          </cell>
          <cell r="J21">
            <v>20.88</v>
          </cell>
          <cell r="K21">
            <v>0</v>
          </cell>
        </row>
        <row r="22">
          <cell r="B22">
            <v>24.162499999999994</v>
          </cell>
          <cell r="C22">
            <v>34</v>
          </cell>
          <cell r="D22">
            <v>15</v>
          </cell>
          <cell r="E22">
            <v>56.583333333333336</v>
          </cell>
          <cell r="F22">
            <v>91</v>
          </cell>
          <cell r="G22">
            <v>25</v>
          </cell>
          <cell r="H22">
            <v>20.52</v>
          </cell>
          <cell r="J22">
            <v>41.4</v>
          </cell>
          <cell r="K22">
            <v>0</v>
          </cell>
        </row>
        <row r="23">
          <cell r="B23">
            <v>26.274999999999995</v>
          </cell>
          <cell r="C23">
            <v>36.299999999999997</v>
          </cell>
          <cell r="D23">
            <v>16.3</v>
          </cell>
          <cell r="E23">
            <v>44.083333333333336</v>
          </cell>
          <cell r="F23">
            <v>79</v>
          </cell>
          <cell r="G23">
            <v>20</v>
          </cell>
          <cell r="H23">
            <v>29.16</v>
          </cell>
          <cell r="J23">
            <v>64.44</v>
          </cell>
          <cell r="K23">
            <v>0</v>
          </cell>
        </row>
        <row r="24">
          <cell r="B24">
            <v>18.020833333333336</v>
          </cell>
          <cell r="C24">
            <v>28.8</v>
          </cell>
          <cell r="D24">
            <v>14.3</v>
          </cell>
          <cell r="E24">
            <v>84.708333333333329</v>
          </cell>
          <cell r="F24">
            <v>98</v>
          </cell>
          <cell r="G24">
            <v>38</v>
          </cell>
          <cell r="H24">
            <v>11.879999999999999</v>
          </cell>
          <cell r="J24">
            <v>42.480000000000004</v>
          </cell>
          <cell r="K24">
            <v>3.6</v>
          </cell>
        </row>
        <row r="25">
          <cell r="B25">
            <v>22.095833333333331</v>
          </cell>
          <cell r="C25">
            <v>34.6</v>
          </cell>
          <cell r="D25">
            <v>13.8</v>
          </cell>
          <cell r="E25">
            <v>79.416666666666671</v>
          </cell>
          <cell r="F25">
            <v>100</v>
          </cell>
          <cell r="G25">
            <v>36</v>
          </cell>
          <cell r="H25">
            <v>13.32</v>
          </cell>
          <cell r="J25">
            <v>30.96</v>
          </cell>
          <cell r="K25">
            <v>0.4</v>
          </cell>
        </row>
        <row r="26">
          <cell r="B26">
            <v>27.345833333333328</v>
          </cell>
          <cell r="C26">
            <v>37.200000000000003</v>
          </cell>
          <cell r="D26">
            <v>18.399999999999999</v>
          </cell>
          <cell r="E26">
            <v>51.541666666666664</v>
          </cell>
          <cell r="F26">
            <v>84</v>
          </cell>
          <cell r="G26">
            <v>21</v>
          </cell>
          <cell r="H26">
            <v>27</v>
          </cell>
          <cell r="J26">
            <v>51.84</v>
          </cell>
          <cell r="K26">
            <v>0</v>
          </cell>
        </row>
        <row r="27">
          <cell r="B27">
            <v>26.012500000000003</v>
          </cell>
          <cell r="C27">
            <v>37.200000000000003</v>
          </cell>
          <cell r="D27">
            <v>15</v>
          </cell>
          <cell r="E27">
            <v>51.625</v>
          </cell>
          <cell r="F27">
            <v>87</v>
          </cell>
          <cell r="G27">
            <v>23</v>
          </cell>
          <cell r="H27">
            <v>34.200000000000003</v>
          </cell>
          <cell r="J27">
            <v>63</v>
          </cell>
          <cell r="K27">
            <v>0</v>
          </cell>
        </row>
        <row r="28">
          <cell r="B28">
            <v>15.579166666666667</v>
          </cell>
          <cell r="C28">
            <v>23.7</v>
          </cell>
          <cell r="D28">
            <v>12.9</v>
          </cell>
          <cell r="E28">
            <v>80.458333333333329</v>
          </cell>
          <cell r="F28">
            <v>88</v>
          </cell>
          <cell r="G28">
            <v>70</v>
          </cell>
          <cell r="H28">
            <v>13.68</v>
          </cell>
          <cell r="J28">
            <v>30.240000000000002</v>
          </cell>
          <cell r="K28">
            <v>0</v>
          </cell>
        </row>
        <row r="29">
          <cell r="B29">
            <v>14.016666666666667</v>
          </cell>
          <cell r="C29">
            <v>22.5</v>
          </cell>
          <cell r="D29">
            <v>8.5</v>
          </cell>
          <cell r="E29">
            <v>75</v>
          </cell>
          <cell r="F29">
            <v>95</v>
          </cell>
          <cell r="G29">
            <v>50</v>
          </cell>
          <cell r="H29">
            <v>19.440000000000001</v>
          </cell>
          <cell r="J29">
            <v>42.84</v>
          </cell>
          <cell r="K29">
            <v>0</v>
          </cell>
        </row>
        <row r="30">
          <cell r="B30">
            <v>15.654166666666667</v>
          </cell>
          <cell r="C30">
            <v>24.8</v>
          </cell>
          <cell r="D30">
            <v>9.3000000000000007</v>
          </cell>
          <cell r="E30">
            <v>66.375</v>
          </cell>
          <cell r="F30">
            <v>92</v>
          </cell>
          <cell r="G30">
            <v>29</v>
          </cell>
          <cell r="H30">
            <v>8.64</v>
          </cell>
          <cell r="J30">
            <v>25.56</v>
          </cell>
          <cell r="K30">
            <v>0</v>
          </cell>
        </row>
        <row r="31">
          <cell r="B31">
            <v>16.95</v>
          </cell>
          <cell r="C31">
            <v>28.8</v>
          </cell>
          <cell r="D31">
            <v>5.3</v>
          </cell>
          <cell r="E31">
            <v>65.458333333333329</v>
          </cell>
          <cell r="F31">
            <v>100</v>
          </cell>
          <cell r="G31">
            <v>25</v>
          </cell>
          <cell r="H31">
            <v>6.48</v>
          </cell>
          <cell r="J31">
            <v>18.720000000000002</v>
          </cell>
          <cell r="K31">
            <v>0</v>
          </cell>
        </row>
        <row r="32">
          <cell r="B32">
            <v>16.5</v>
          </cell>
          <cell r="C32">
            <v>22.7</v>
          </cell>
          <cell r="D32">
            <v>11</v>
          </cell>
          <cell r="E32">
            <v>73.791666666666671</v>
          </cell>
          <cell r="F32">
            <v>95</v>
          </cell>
          <cell r="G32">
            <v>47</v>
          </cell>
          <cell r="H32">
            <v>11.16</v>
          </cell>
          <cell r="J32">
            <v>21.240000000000002</v>
          </cell>
          <cell r="K32">
            <v>0.4</v>
          </cell>
        </row>
        <row r="33">
          <cell r="B33">
            <v>21.195833333333329</v>
          </cell>
          <cell r="C33">
            <v>32.299999999999997</v>
          </cell>
          <cell r="D33">
            <v>12.4</v>
          </cell>
          <cell r="E33">
            <v>72.708333333333329</v>
          </cell>
          <cell r="F33">
            <v>100</v>
          </cell>
          <cell r="G33">
            <v>30</v>
          </cell>
          <cell r="H33">
            <v>10.08</v>
          </cell>
          <cell r="J33">
            <v>29.880000000000003</v>
          </cell>
          <cell r="K33">
            <v>0.2</v>
          </cell>
        </row>
        <row r="34">
          <cell r="B34">
            <v>25.291666666666668</v>
          </cell>
          <cell r="C34">
            <v>33.4</v>
          </cell>
          <cell r="D34">
            <v>18.5</v>
          </cell>
          <cell r="E34">
            <v>53.833333333333336</v>
          </cell>
          <cell r="F34">
            <v>79</v>
          </cell>
          <cell r="G34">
            <v>24</v>
          </cell>
          <cell r="H34">
            <v>15.48</v>
          </cell>
          <cell r="J34">
            <v>40.32</v>
          </cell>
          <cell r="K34">
            <v>0</v>
          </cell>
        </row>
        <row r="35">
          <cell r="B35">
            <v>26.183333333333341</v>
          </cell>
          <cell r="C35">
            <v>35.5</v>
          </cell>
          <cell r="D35">
            <v>17.3</v>
          </cell>
          <cell r="E35">
            <v>44.666666666666664</v>
          </cell>
          <cell r="F35">
            <v>72</v>
          </cell>
          <cell r="G35">
            <v>22</v>
          </cell>
          <cell r="H35">
            <v>19.440000000000001</v>
          </cell>
          <cell r="J35">
            <v>38.159999999999997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21.412499999999998</v>
          </cell>
          <cell r="C5">
            <v>31.5</v>
          </cell>
          <cell r="D5">
            <v>12.3</v>
          </cell>
          <cell r="E5">
            <v>47.875</v>
          </cell>
          <cell r="F5">
            <v>70</v>
          </cell>
          <cell r="G5">
            <v>31</v>
          </cell>
          <cell r="H5">
            <v>21.96</v>
          </cell>
          <cell r="J5">
            <v>34.200000000000003</v>
          </cell>
          <cell r="K5">
            <v>0</v>
          </cell>
        </row>
        <row r="6">
          <cell r="B6">
            <v>25.108333333333334</v>
          </cell>
          <cell r="C6">
            <v>32.700000000000003</v>
          </cell>
          <cell r="D6">
            <v>18.8</v>
          </cell>
          <cell r="E6">
            <v>47.041666666666664</v>
          </cell>
          <cell r="F6">
            <v>63</v>
          </cell>
          <cell r="G6">
            <v>30</v>
          </cell>
          <cell r="H6">
            <v>23.759999999999998</v>
          </cell>
          <cell r="J6">
            <v>35.28</v>
          </cell>
          <cell r="K6">
            <v>0</v>
          </cell>
        </row>
        <row r="7">
          <cell r="B7">
            <v>24.737500000000001</v>
          </cell>
          <cell r="C7">
            <v>32.700000000000003</v>
          </cell>
          <cell r="D7">
            <v>18.600000000000001</v>
          </cell>
          <cell r="E7">
            <v>44.125</v>
          </cell>
          <cell r="F7">
            <v>60</v>
          </cell>
          <cell r="G7">
            <v>24</v>
          </cell>
          <cell r="H7">
            <v>19.440000000000001</v>
          </cell>
          <cell r="J7">
            <v>32.04</v>
          </cell>
          <cell r="K7">
            <v>0</v>
          </cell>
        </row>
        <row r="8">
          <cell r="B8">
            <v>20.820833333333329</v>
          </cell>
          <cell r="C8">
            <v>24.9</v>
          </cell>
          <cell r="D8">
            <v>17.100000000000001</v>
          </cell>
          <cell r="E8">
            <v>58.666666666666664</v>
          </cell>
          <cell r="F8">
            <v>91</v>
          </cell>
          <cell r="G8">
            <v>39</v>
          </cell>
          <cell r="H8">
            <v>20.52</v>
          </cell>
          <cell r="J8">
            <v>44.28</v>
          </cell>
          <cell r="K8">
            <v>0</v>
          </cell>
        </row>
        <row r="9">
          <cell r="B9">
            <v>18.683333333333337</v>
          </cell>
          <cell r="C9">
            <v>24.8</v>
          </cell>
          <cell r="D9">
            <v>15.9</v>
          </cell>
          <cell r="E9">
            <v>87.291666666666671</v>
          </cell>
          <cell r="F9">
            <v>100</v>
          </cell>
          <cell r="G9">
            <v>54</v>
          </cell>
          <cell r="H9">
            <v>17.64</v>
          </cell>
          <cell r="J9">
            <v>25.92</v>
          </cell>
          <cell r="K9">
            <v>2.4</v>
          </cell>
        </row>
        <row r="10">
          <cell r="B10">
            <v>17.929166666666667</v>
          </cell>
          <cell r="C10">
            <v>26.1</v>
          </cell>
          <cell r="D10">
            <v>11.5</v>
          </cell>
          <cell r="E10">
            <v>79.541666666666671</v>
          </cell>
          <cell r="F10">
            <v>100</v>
          </cell>
          <cell r="G10">
            <v>43</v>
          </cell>
          <cell r="H10">
            <v>26.28</v>
          </cell>
          <cell r="J10">
            <v>37.800000000000004</v>
          </cell>
          <cell r="K10">
            <v>0</v>
          </cell>
        </row>
        <row r="11">
          <cell r="B11">
            <v>19.029166666666665</v>
          </cell>
          <cell r="C11">
            <v>29.4</v>
          </cell>
          <cell r="D11">
            <v>12.2</v>
          </cell>
          <cell r="E11">
            <v>74.166666666666671</v>
          </cell>
          <cell r="F11">
            <v>100</v>
          </cell>
          <cell r="G11">
            <v>35</v>
          </cell>
          <cell r="H11">
            <v>20.16</v>
          </cell>
          <cell r="J11">
            <v>30.6</v>
          </cell>
          <cell r="K11">
            <v>0</v>
          </cell>
        </row>
        <row r="12">
          <cell r="B12">
            <v>18.000000000000004</v>
          </cell>
          <cell r="C12">
            <v>23.4</v>
          </cell>
          <cell r="D12">
            <v>14.2</v>
          </cell>
          <cell r="E12">
            <v>82.416666666666671</v>
          </cell>
          <cell r="F12">
            <v>100</v>
          </cell>
          <cell r="G12">
            <v>59</v>
          </cell>
          <cell r="H12">
            <v>23.759999999999998</v>
          </cell>
          <cell r="J12">
            <v>38.159999999999997</v>
          </cell>
          <cell r="K12">
            <v>1.6</v>
          </cell>
        </row>
        <row r="13">
          <cell r="B13">
            <v>12.416666666666664</v>
          </cell>
          <cell r="C13">
            <v>19.2</v>
          </cell>
          <cell r="D13">
            <v>7.2</v>
          </cell>
          <cell r="E13">
            <v>72.416666666666671</v>
          </cell>
          <cell r="F13">
            <v>98</v>
          </cell>
          <cell r="G13">
            <v>37</v>
          </cell>
          <cell r="H13">
            <v>16.2</v>
          </cell>
          <cell r="J13">
            <v>32.76</v>
          </cell>
          <cell r="K13">
            <v>0</v>
          </cell>
        </row>
        <row r="14">
          <cell r="B14">
            <v>10.991666666666667</v>
          </cell>
          <cell r="C14">
            <v>21.8</v>
          </cell>
          <cell r="D14">
            <v>0.8</v>
          </cell>
          <cell r="E14">
            <v>63.541666666666664</v>
          </cell>
          <cell r="F14">
            <v>100</v>
          </cell>
          <cell r="G14">
            <v>24</v>
          </cell>
          <cell r="H14">
            <v>12.6</v>
          </cell>
          <cell r="J14">
            <v>25.92</v>
          </cell>
          <cell r="K14">
            <v>0</v>
          </cell>
        </row>
        <row r="15">
          <cell r="B15">
            <v>12.200000000000001</v>
          </cell>
          <cell r="C15">
            <v>23.6</v>
          </cell>
          <cell r="D15">
            <v>1.7</v>
          </cell>
          <cell r="E15">
            <v>64.5</v>
          </cell>
          <cell r="F15">
            <v>96</v>
          </cell>
          <cell r="G15">
            <v>30</v>
          </cell>
          <cell r="H15">
            <v>16.559999999999999</v>
          </cell>
          <cell r="J15">
            <v>28.08</v>
          </cell>
          <cell r="K15">
            <v>0</v>
          </cell>
        </row>
        <row r="16">
          <cell r="B16">
            <v>14.300000000000002</v>
          </cell>
          <cell r="C16">
            <v>24.3</v>
          </cell>
          <cell r="D16">
            <v>5.6</v>
          </cell>
          <cell r="E16">
            <v>64.5</v>
          </cell>
          <cell r="F16">
            <v>100</v>
          </cell>
          <cell r="G16">
            <v>29</v>
          </cell>
          <cell r="H16">
            <v>19.8</v>
          </cell>
          <cell r="J16">
            <v>33.119999999999997</v>
          </cell>
          <cell r="K16">
            <v>0</v>
          </cell>
        </row>
        <row r="17">
          <cell r="B17">
            <v>15.637499999999998</v>
          </cell>
          <cell r="C17">
            <v>29</v>
          </cell>
          <cell r="D17">
            <v>5.8</v>
          </cell>
          <cell r="E17">
            <v>59.791666666666664</v>
          </cell>
          <cell r="F17">
            <v>96</v>
          </cell>
          <cell r="G17">
            <v>18</v>
          </cell>
          <cell r="H17">
            <v>15.120000000000001</v>
          </cell>
          <cell r="J17">
            <v>26.28</v>
          </cell>
          <cell r="K17">
            <v>0</v>
          </cell>
        </row>
        <row r="18">
          <cell r="B18">
            <v>16.520833333333336</v>
          </cell>
          <cell r="C18">
            <v>29.9</v>
          </cell>
          <cell r="D18">
            <v>5.0999999999999996</v>
          </cell>
          <cell r="E18">
            <v>57.333333333333336</v>
          </cell>
          <cell r="F18">
            <v>91</v>
          </cell>
          <cell r="G18">
            <v>19</v>
          </cell>
          <cell r="H18">
            <v>9</v>
          </cell>
          <cell r="J18">
            <v>19.8</v>
          </cell>
          <cell r="K18">
            <v>0</v>
          </cell>
        </row>
        <row r="19">
          <cell r="B19">
            <v>16.929166666666671</v>
          </cell>
          <cell r="C19">
            <v>27.1</v>
          </cell>
          <cell r="D19">
            <v>7.4</v>
          </cell>
          <cell r="E19">
            <v>60.791666666666664</v>
          </cell>
          <cell r="F19">
            <v>87</v>
          </cell>
          <cell r="G19">
            <v>34</v>
          </cell>
          <cell r="H19">
            <v>24.840000000000003</v>
          </cell>
          <cell r="J19">
            <v>42.480000000000004</v>
          </cell>
          <cell r="K19">
            <v>0</v>
          </cell>
        </row>
        <row r="20">
          <cell r="B20">
            <v>18.575000000000006</v>
          </cell>
          <cell r="C20">
            <v>30.1</v>
          </cell>
          <cell r="D20">
            <v>9.3000000000000007</v>
          </cell>
          <cell r="E20">
            <v>66.375</v>
          </cell>
          <cell r="F20">
            <v>94</v>
          </cell>
          <cell r="G20">
            <v>34</v>
          </cell>
          <cell r="H20">
            <v>23.040000000000003</v>
          </cell>
          <cell r="J20">
            <v>33.840000000000003</v>
          </cell>
          <cell r="K20">
            <v>0</v>
          </cell>
        </row>
        <row r="21">
          <cell r="B21">
            <v>22.654166666666672</v>
          </cell>
          <cell r="C21">
            <v>33.6</v>
          </cell>
          <cell r="D21">
            <v>14.5</v>
          </cell>
          <cell r="E21">
            <v>59.958333333333336</v>
          </cell>
          <cell r="F21">
            <v>89</v>
          </cell>
          <cell r="G21">
            <v>24</v>
          </cell>
          <cell r="H21">
            <v>19.440000000000001</v>
          </cell>
          <cell r="J21">
            <v>33.480000000000004</v>
          </cell>
          <cell r="K21">
            <v>0</v>
          </cell>
        </row>
        <row r="22">
          <cell r="B22">
            <v>25.154166666666669</v>
          </cell>
          <cell r="C22">
            <v>33.4</v>
          </cell>
          <cell r="D22">
            <v>17.8</v>
          </cell>
          <cell r="E22">
            <v>47.083333333333336</v>
          </cell>
          <cell r="F22">
            <v>74</v>
          </cell>
          <cell r="G22">
            <v>25</v>
          </cell>
          <cell r="H22">
            <v>27.720000000000002</v>
          </cell>
          <cell r="J22">
            <v>40.680000000000007</v>
          </cell>
          <cell r="K22">
            <v>0</v>
          </cell>
        </row>
        <row r="23">
          <cell r="B23">
            <v>25.645833333333332</v>
          </cell>
          <cell r="C23">
            <v>36.4</v>
          </cell>
          <cell r="D23">
            <v>17.899999999999999</v>
          </cell>
          <cell r="E23">
            <v>39.291666666666664</v>
          </cell>
          <cell r="F23">
            <v>60</v>
          </cell>
          <cell r="G23">
            <v>18</v>
          </cell>
          <cell r="H23">
            <v>28.8</v>
          </cell>
          <cell r="J23">
            <v>49.680000000000007</v>
          </cell>
          <cell r="K23">
            <v>0</v>
          </cell>
        </row>
        <row r="24">
          <cell r="B24">
            <v>21.987499999999997</v>
          </cell>
          <cell r="C24">
            <v>28.9</v>
          </cell>
          <cell r="D24">
            <v>16.8</v>
          </cell>
          <cell r="E24">
            <v>69.5</v>
          </cell>
          <cell r="F24">
            <v>100</v>
          </cell>
          <cell r="G24">
            <v>29</v>
          </cell>
          <cell r="H24">
            <v>15.48</v>
          </cell>
          <cell r="J24">
            <v>31.680000000000003</v>
          </cell>
          <cell r="K24">
            <v>7.6</v>
          </cell>
        </row>
        <row r="25">
          <cell r="B25">
            <v>24.55</v>
          </cell>
          <cell r="C25">
            <v>34.6</v>
          </cell>
          <cell r="D25">
            <v>17.100000000000001</v>
          </cell>
          <cell r="E25">
            <v>69.833333333333329</v>
          </cell>
          <cell r="F25">
            <v>100</v>
          </cell>
          <cell r="G25">
            <v>32</v>
          </cell>
          <cell r="H25">
            <v>18</v>
          </cell>
          <cell r="J25">
            <v>31.319999999999997</v>
          </cell>
          <cell r="K25">
            <v>0</v>
          </cell>
        </row>
        <row r="26">
          <cell r="B26">
            <v>28.245833333333334</v>
          </cell>
          <cell r="C26">
            <v>37.1</v>
          </cell>
          <cell r="D26">
            <v>20.2</v>
          </cell>
          <cell r="E26">
            <v>41.208333333333336</v>
          </cell>
          <cell r="F26">
            <v>69</v>
          </cell>
          <cell r="G26">
            <v>17</v>
          </cell>
          <cell r="H26">
            <v>24.12</v>
          </cell>
          <cell r="J26">
            <v>46.800000000000004</v>
          </cell>
          <cell r="K26">
            <v>0</v>
          </cell>
        </row>
        <row r="27">
          <cell r="B27">
            <v>26.999999999999989</v>
          </cell>
          <cell r="C27">
            <v>36.5</v>
          </cell>
          <cell r="D27">
            <v>15.4</v>
          </cell>
          <cell r="E27">
            <v>34.083333333333336</v>
          </cell>
          <cell r="F27">
            <v>68</v>
          </cell>
          <cell r="G27">
            <v>15</v>
          </cell>
          <cell r="H27">
            <v>25.2</v>
          </cell>
          <cell r="J27">
            <v>47.519999999999996</v>
          </cell>
          <cell r="K27">
            <v>0</v>
          </cell>
        </row>
        <row r="28">
          <cell r="B28">
            <v>18.833333333333332</v>
          </cell>
          <cell r="C28">
            <v>24.3</v>
          </cell>
          <cell r="D28">
            <v>15.2</v>
          </cell>
          <cell r="E28">
            <v>77.083333333333329</v>
          </cell>
          <cell r="F28">
            <v>99</v>
          </cell>
          <cell r="G28">
            <v>41</v>
          </cell>
          <cell r="H28">
            <v>19.079999999999998</v>
          </cell>
          <cell r="J28">
            <v>34.200000000000003</v>
          </cell>
          <cell r="K28">
            <v>0</v>
          </cell>
        </row>
        <row r="29">
          <cell r="B29">
            <v>16.737499999999997</v>
          </cell>
          <cell r="C29">
            <v>25.4</v>
          </cell>
          <cell r="D29">
            <v>11.6</v>
          </cell>
          <cell r="E29">
            <v>78</v>
          </cell>
          <cell r="F29">
            <v>100</v>
          </cell>
          <cell r="G29">
            <v>51</v>
          </cell>
          <cell r="H29">
            <v>20.52</v>
          </cell>
          <cell r="J29">
            <v>33.480000000000004</v>
          </cell>
          <cell r="K29">
            <v>0</v>
          </cell>
        </row>
        <row r="30">
          <cell r="B30">
            <v>18.120833333333334</v>
          </cell>
          <cell r="C30">
            <v>26.8</v>
          </cell>
          <cell r="D30">
            <v>12.4</v>
          </cell>
          <cell r="E30">
            <v>65.583333333333329</v>
          </cell>
          <cell r="F30">
            <v>87</v>
          </cell>
          <cell r="G30">
            <v>38</v>
          </cell>
          <cell r="H30">
            <v>15.120000000000001</v>
          </cell>
          <cell r="J30">
            <v>26.64</v>
          </cell>
          <cell r="K30">
            <v>0</v>
          </cell>
        </row>
        <row r="31">
          <cell r="B31">
            <v>19.845833333333335</v>
          </cell>
          <cell r="C31">
            <v>30.3</v>
          </cell>
          <cell r="D31">
            <v>10.3</v>
          </cell>
          <cell r="E31">
            <v>64.791666666666671</v>
          </cell>
          <cell r="F31">
            <v>100</v>
          </cell>
          <cell r="G31">
            <v>33</v>
          </cell>
          <cell r="H31">
            <v>11.16</v>
          </cell>
          <cell r="J31">
            <v>20.16</v>
          </cell>
          <cell r="K31">
            <v>0</v>
          </cell>
        </row>
        <row r="32">
          <cell r="B32">
            <v>18.933333333333334</v>
          </cell>
          <cell r="C32">
            <v>24.5</v>
          </cell>
          <cell r="D32">
            <v>13.8</v>
          </cell>
          <cell r="E32">
            <v>77.625</v>
          </cell>
          <cell r="F32">
            <v>100</v>
          </cell>
          <cell r="G32">
            <v>56</v>
          </cell>
          <cell r="H32">
            <v>24.12</v>
          </cell>
          <cell r="J32">
            <v>37.080000000000005</v>
          </cell>
          <cell r="K32">
            <v>1</v>
          </cell>
        </row>
        <row r="33">
          <cell r="B33">
            <v>21.766666666666669</v>
          </cell>
          <cell r="C33">
            <v>31.3</v>
          </cell>
          <cell r="D33">
            <v>14.4</v>
          </cell>
          <cell r="E33">
            <v>74.166666666666671</v>
          </cell>
          <cell r="F33">
            <v>100</v>
          </cell>
          <cell r="G33">
            <v>33</v>
          </cell>
          <cell r="H33">
            <v>18.36</v>
          </cell>
          <cell r="J33">
            <v>28.8</v>
          </cell>
          <cell r="K33">
            <v>0.2</v>
          </cell>
        </row>
        <row r="34">
          <cell r="B34">
            <v>24.004166666666666</v>
          </cell>
          <cell r="C34">
            <v>32.4</v>
          </cell>
          <cell r="D34">
            <v>16.3</v>
          </cell>
          <cell r="E34">
            <v>57.666666666666664</v>
          </cell>
          <cell r="F34">
            <v>91</v>
          </cell>
          <cell r="G34">
            <v>28</v>
          </cell>
          <cell r="H34">
            <v>27</v>
          </cell>
          <cell r="J34">
            <v>48.96</v>
          </cell>
          <cell r="K34">
            <v>0</v>
          </cell>
        </row>
        <row r="35">
          <cell r="B35">
            <v>25.333333333333329</v>
          </cell>
          <cell r="C35">
            <v>34.299999999999997</v>
          </cell>
          <cell r="D35">
            <v>17.8</v>
          </cell>
          <cell r="E35">
            <v>45.25</v>
          </cell>
          <cell r="F35">
            <v>72</v>
          </cell>
          <cell r="G35">
            <v>22</v>
          </cell>
          <cell r="H35">
            <v>24.48</v>
          </cell>
          <cell r="J35">
            <v>39.6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22.966666666666665</v>
          </cell>
          <cell r="C5">
            <v>32.200000000000003</v>
          </cell>
          <cell r="D5">
            <v>15.5</v>
          </cell>
          <cell r="E5">
            <v>35.916666666666664</v>
          </cell>
          <cell r="F5">
            <v>54</v>
          </cell>
          <cell r="G5">
            <v>22</v>
          </cell>
          <cell r="H5">
            <v>23.400000000000002</v>
          </cell>
          <cell r="J5">
            <v>47.16</v>
          </cell>
          <cell r="K5">
            <v>0</v>
          </cell>
        </row>
        <row r="6">
          <cell r="B6">
            <v>23.933333333333334</v>
          </cell>
          <cell r="C6">
            <v>32.4</v>
          </cell>
          <cell r="D6">
            <v>16.899999999999999</v>
          </cell>
          <cell r="E6">
            <v>48.25</v>
          </cell>
          <cell r="F6">
            <v>68</v>
          </cell>
          <cell r="G6">
            <v>26</v>
          </cell>
          <cell r="H6">
            <v>18.36</v>
          </cell>
          <cell r="J6">
            <v>36</v>
          </cell>
          <cell r="K6">
            <v>0</v>
          </cell>
        </row>
        <row r="7">
          <cell r="B7">
            <v>23.629166666666666</v>
          </cell>
          <cell r="C7">
            <v>29.8</v>
          </cell>
          <cell r="D7">
            <v>17.7</v>
          </cell>
          <cell r="E7">
            <v>54.25</v>
          </cell>
          <cell r="F7">
            <v>74</v>
          </cell>
          <cell r="G7">
            <v>34</v>
          </cell>
          <cell r="H7">
            <v>19.440000000000001</v>
          </cell>
          <cell r="J7">
            <v>41.04</v>
          </cell>
          <cell r="K7">
            <v>0</v>
          </cell>
        </row>
        <row r="8">
          <cell r="B8">
            <v>19.579166666666662</v>
          </cell>
          <cell r="C8">
            <v>23.9</v>
          </cell>
          <cell r="D8">
            <v>17.399999999999999</v>
          </cell>
          <cell r="E8">
            <v>85.791666666666671</v>
          </cell>
          <cell r="F8">
            <v>97</v>
          </cell>
          <cell r="G8">
            <v>56</v>
          </cell>
          <cell r="H8">
            <v>17.28</v>
          </cell>
          <cell r="J8">
            <v>43.92</v>
          </cell>
          <cell r="K8">
            <v>9.3999999999999986</v>
          </cell>
        </row>
        <row r="9">
          <cell r="B9">
            <v>18.412499999999998</v>
          </cell>
          <cell r="C9">
            <v>24.1</v>
          </cell>
          <cell r="D9">
            <v>15.6</v>
          </cell>
          <cell r="E9">
            <v>81.791666666666671</v>
          </cell>
          <cell r="F9">
            <v>97</v>
          </cell>
          <cell r="G9">
            <v>53</v>
          </cell>
          <cell r="H9">
            <v>13.32</v>
          </cell>
          <cell r="J9">
            <v>22.68</v>
          </cell>
          <cell r="K9">
            <v>0</v>
          </cell>
        </row>
        <row r="10">
          <cell r="B10">
            <v>19.470833333333335</v>
          </cell>
          <cell r="C10">
            <v>27.3</v>
          </cell>
          <cell r="D10">
            <v>14.7</v>
          </cell>
          <cell r="E10">
            <v>69.208333333333329</v>
          </cell>
          <cell r="F10">
            <v>91</v>
          </cell>
          <cell r="G10">
            <v>35</v>
          </cell>
          <cell r="H10">
            <v>10.8</v>
          </cell>
          <cell r="J10">
            <v>28.44</v>
          </cell>
          <cell r="K10">
            <v>0</v>
          </cell>
        </row>
        <row r="11">
          <cell r="B11">
            <v>20.825000000000003</v>
          </cell>
          <cell r="C11">
            <v>29.5</v>
          </cell>
          <cell r="D11">
            <v>14.5</v>
          </cell>
          <cell r="E11">
            <v>56.583333333333336</v>
          </cell>
          <cell r="F11">
            <v>80</v>
          </cell>
          <cell r="G11">
            <v>23</v>
          </cell>
          <cell r="H11">
            <v>12.6</v>
          </cell>
          <cell r="J11">
            <v>26.28</v>
          </cell>
          <cell r="K11">
            <v>0</v>
          </cell>
        </row>
        <row r="12">
          <cell r="B12">
            <v>19.108333333333331</v>
          </cell>
          <cell r="C12">
            <v>24.7</v>
          </cell>
          <cell r="D12">
            <v>14.5</v>
          </cell>
          <cell r="E12">
            <v>73.458333333333329</v>
          </cell>
          <cell r="F12">
            <v>93</v>
          </cell>
          <cell r="G12">
            <v>46</v>
          </cell>
          <cell r="H12">
            <v>20.52</v>
          </cell>
          <cell r="J12">
            <v>35.64</v>
          </cell>
          <cell r="K12">
            <v>0</v>
          </cell>
        </row>
        <row r="13">
          <cell r="B13">
            <v>13.5625</v>
          </cell>
          <cell r="C13">
            <v>19.899999999999999</v>
          </cell>
          <cell r="D13">
            <v>7</v>
          </cell>
          <cell r="E13">
            <v>59.458333333333336</v>
          </cell>
          <cell r="F13">
            <v>89</v>
          </cell>
          <cell r="G13">
            <v>24</v>
          </cell>
          <cell r="H13">
            <v>17.28</v>
          </cell>
          <cell r="J13">
            <v>36.72</v>
          </cell>
          <cell r="K13">
            <v>0</v>
          </cell>
        </row>
        <row r="14">
          <cell r="B14">
            <v>13.866666666666665</v>
          </cell>
          <cell r="C14">
            <v>23.2</v>
          </cell>
          <cell r="D14">
            <v>7.4</v>
          </cell>
          <cell r="E14">
            <v>48.25</v>
          </cell>
          <cell r="F14">
            <v>74</v>
          </cell>
          <cell r="G14">
            <v>16</v>
          </cell>
          <cell r="H14">
            <v>12.6</v>
          </cell>
          <cell r="J14">
            <v>25.56</v>
          </cell>
          <cell r="K14">
            <v>0</v>
          </cell>
        </row>
        <row r="15">
          <cell r="B15">
            <v>15.029166666666667</v>
          </cell>
          <cell r="C15">
            <v>24.8</v>
          </cell>
          <cell r="D15">
            <v>7.3</v>
          </cell>
          <cell r="E15">
            <v>40.541666666666664</v>
          </cell>
          <cell r="F15">
            <v>70</v>
          </cell>
          <cell r="G15">
            <v>14</v>
          </cell>
          <cell r="H15">
            <v>11.520000000000001</v>
          </cell>
          <cell r="J15">
            <v>27.36</v>
          </cell>
          <cell r="K15">
            <v>0</v>
          </cell>
        </row>
        <row r="16">
          <cell r="B16">
            <v>16.354166666666664</v>
          </cell>
          <cell r="C16">
            <v>26.4</v>
          </cell>
          <cell r="D16">
            <v>7.9</v>
          </cell>
          <cell r="E16">
            <v>42.125</v>
          </cell>
          <cell r="F16">
            <v>73</v>
          </cell>
          <cell r="G16">
            <v>14</v>
          </cell>
          <cell r="H16">
            <v>14.04</v>
          </cell>
          <cell r="J16">
            <v>31.680000000000003</v>
          </cell>
          <cell r="K16">
            <v>0</v>
          </cell>
        </row>
        <row r="17">
          <cell r="B17">
            <v>18.662499999999998</v>
          </cell>
          <cell r="C17">
            <v>29.7</v>
          </cell>
          <cell r="D17">
            <v>9.1999999999999993</v>
          </cell>
          <cell r="E17">
            <v>39.5</v>
          </cell>
          <cell r="F17">
            <v>68</v>
          </cell>
          <cell r="G17">
            <v>13</v>
          </cell>
          <cell r="H17">
            <v>9.7200000000000006</v>
          </cell>
          <cell r="J17">
            <v>25.2</v>
          </cell>
          <cell r="K17">
            <v>0</v>
          </cell>
        </row>
        <row r="18">
          <cell r="B18">
            <v>19.983333333333331</v>
          </cell>
          <cell r="C18">
            <v>29.8</v>
          </cell>
          <cell r="D18">
            <v>10.1</v>
          </cell>
          <cell r="E18">
            <v>35.916666666666664</v>
          </cell>
          <cell r="F18">
            <v>66</v>
          </cell>
          <cell r="G18">
            <v>15</v>
          </cell>
          <cell r="H18">
            <v>13.68</v>
          </cell>
          <cell r="J18">
            <v>26.64</v>
          </cell>
          <cell r="K18">
            <v>0</v>
          </cell>
        </row>
        <row r="19">
          <cell r="B19">
            <v>21.208333333333339</v>
          </cell>
          <cell r="C19">
            <v>31</v>
          </cell>
          <cell r="D19">
            <v>12.9</v>
          </cell>
          <cell r="E19">
            <v>33.25</v>
          </cell>
          <cell r="F19">
            <v>56</v>
          </cell>
          <cell r="G19">
            <v>14</v>
          </cell>
          <cell r="H19">
            <v>10.44</v>
          </cell>
          <cell r="J19">
            <v>23.400000000000002</v>
          </cell>
          <cell r="K19">
            <v>0</v>
          </cell>
        </row>
        <row r="20">
          <cell r="B20">
            <v>22.762500000000003</v>
          </cell>
          <cell r="C20">
            <v>33.1</v>
          </cell>
          <cell r="D20">
            <v>14.4</v>
          </cell>
          <cell r="E20">
            <v>37.375</v>
          </cell>
          <cell r="F20">
            <v>62</v>
          </cell>
          <cell r="G20">
            <v>14</v>
          </cell>
          <cell r="H20">
            <v>13.68</v>
          </cell>
          <cell r="J20">
            <v>27.36</v>
          </cell>
          <cell r="K20">
            <v>0</v>
          </cell>
        </row>
        <row r="21">
          <cell r="B21">
            <v>24.470833333333335</v>
          </cell>
          <cell r="C21">
            <v>33.799999999999997</v>
          </cell>
          <cell r="D21">
            <v>18.399999999999999</v>
          </cell>
          <cell r="E21">
            <v>40.625</v>
          </cell>
          <cell r="F21">
            <v>62</v>
          </cell>
          <cell r="G21">
            <v>17</v>
          </cell>
          <cell r="H21">
            <v>16.559999999999999</v>
          </cell>
          <cell r="J21">
            <v>34.200000000000003</v>
          </cell>
          <cell r="K21">
            <v>0</v>
          </cell>
        </row>
        <row r="22">
          <cell r="B22">
            <v>25.237499999999997</v>
          </cell>
          <cell r="C22">
            <v>34.200000000000003</v>
          </cell>
          <cell r="D22">
            <v>18.7</v>
          </cell>
          <cell r="E22">
            <v>37.625</v>
          </cell>
          <cell r="F22">
            <v>56</v>
          </cell>
          <cell r="G22">
            <v>19</v>
          </cell>
          <cell r="H22">
            <v>18</v>
          </cell>
          <cell r="J22">
            <v>44.64</v>
          </cell>
          <cell r="K22">
            <v>0</v>
          </cell>
        </row>
        <row r="23">
          <cell r="B23">
            <v>26.295833333333334</v>
          </cell>
          <cell r="C23">
            <v>33.9</v>
          </cell>
          <cell r="D23">
            <v>19</v>
          </cell>
          <cell r="E23">
            <v>32.583333333333336</v>
          </cell>
          <cell r="F23">
            <v>55</v>
          </cell>
          <cell r="G23">
            <v>16</v>
          </cell>
          <cell r="H23">
            <v>32.76</v>
          </cell>
          <cell r="J23">
            <v>54.72</v>
          </cell>
          <cell r="K23">
            <v>0</v>
          </cell>
        </row>
        <row r="24">
          <cell r="B24">
            <v>24.795833333333334</v>
          </cell>
          <cell r="C24">
            <v>31.2</v>
          </cell>
          <cell r="D24">
            <v>20.6</v>
          </cell>
          <cell r="E24">
            <v>49.25</v>
          </cell>
          <cell r="F24">
            <v>84</v>
          </cell>
          <cell r="G24">
            <v>32</v>
          </cell>
          <cell r="H24">
            <v>23.400000000000002</v>
          </cell>
          <cell r="J24">
            <v>40.32</v>
          </cell>
          <cell r="K24">
            <v>0</v>
          </cell>
        </row>
        <row r="25">
          <cell r="B25">
            <v>25.029166666666669</v>
          </cell>
          <cell r="C25">
            <v>33</v>
          </cell>
          <cell r="D25">
            <v>19.3</v>
          </cell>
          <cell r="E25">
            <v>61.458333333333336</v>
          </cell>
          <cell r="F25">
            <v>91</v>
          </cell>
          <cell r="G25">
            <v>27</v>
          </cell>
          <cell r="H25">
            <v>25.2</v>
          </cell>
          <cell r="J25">
            <v>42.480000000000004</v>
          </cell>
          <cell r="K25">
            <v>10</v>
          </cell>
        </row>
        <row r="26">
          <cell r="B26">
            <v>26.400000000000006</v>
          </cell>
          <cell r="C26">
            <v>33.700000000000003</v>
          </cell>
          <cell r="D26">
            <v>19.7</v>
          </cell>
          <cell r="E26">
            <v>40.708333333333336</v>
          </cell>
          <cell r="F26">
            <v>71</v>
          </cell>
          <cell r="G26">
            <v>20</v>
          </cell>
          <cell r="H26">
            <v>24.48</v>
          </cell>
          <cell r="J26">
            <v>46.080000000000005</v>
          </cell>
          <cell r="K26">
            <v>0</v>
          </cell>
        </row>
        <row r="27">
          <cell r="B27">
            <v>25.045833333333331</v>
          </cell>
          <cell r="C27">
            <v>33.4</v>
          </cell>
          <cell r="D27">
            <v>17.5</v>
          </cell>
          <cell r="E27">
            <v>39.333333333333336</v>
          </cell>
          <cell r="F27">
            <v>68</v>
          </cell>
          <cell r="G27">
            <v>16</v>
          </cell>
          <cell r="H27">
            <v>30.240000000000002</v>
          </cell>
          <cell r="J27">
            <v>52.2</v>
          </cell>
          <cell r="K27">
            <v>0</v>
          </cell>
        </row>
        <row r="28">
          <cell r="B28">
            <v>17.479166666666661</v>
          </cell>
          <cell r="C28">
            <v>22.9</v>
          </cell>
          <cell r="D28">
            <v>14.7</v>
          </cell>
          <cell r="E28">
            <v>78.94736842105263</v>
          </cell>
          <cell r="F28">
            <v>100</v>
          </cell>
          <cell r="G28">
            <v>43</v>
          </cell>
          <cell r="H28">
            <v>18.720000000000002</v>
          </cell>
          <cell r="J28">
            <v>32.76</v>
          </cell>
          <cell r="K28">
            <v>0</v>
          </cell>
        </row>
        <row r="29">
          <cell r="B29">
            <v>16.925000000000001</v>
          </cell>
          <cell r="C29">
            <v>26</v>
          </cell>
          <cell r="D29">
            <v>9.6999999999999993</v>
          </cell>
          <cell r="E29">
            <v>73.708333333333329</v>
          </cell>
          <cell r="F29">
            <v>96</v>
          </cell>
          <cell r="G29">
            <v>46</v>
          </cell>
          <cell r="H29">
            <v>23.040000000000003</v>
          </cell>
          <cell r="J29">
            <v>34.92</v>
          </cell>
          <cell r="K29">
            <v>0</v>
          </cell>
        </row>
        <row r="30">
          <cell r="B30">
            <v>18.250000000000004</v>
          </cell>
          <cell r="C30">
            <v>25.2</v>
          </cell>
          <cell r="D30">
            <v>11.6</v>
          </cell>
          <cell r="E30">
            <v>62.916666666666664</v>
          </cell>
          <cell r="F30">
            <v>89</v>
          </cell>
          <cell r="G30">
            <v>41</v>
          </cell>
          <cell r="H30">
            <v>17.28</v>
          </cell>
          <cell r="J30">
            <v>28.8</v>
          </cell>
          <cell r="K30">
            <v>0</v>
          </cell>
        </row>
        <row r="31">
          <cell r="B31">
            <v>20.470833333333328</v>
          </cell>
          <cell r="C31">
            <v>30.2</v>
          </cell>
          <cell r="D31">
            <v>13.9</v>
          </cell>
          <cell r="E31">
            <v>52.083333333333336</v>
          </cell>
          <cell r="F31">
            <v>74</v>
          </cell>
          <cell r="G31">
            <v>27</v>
          </cell>
          <cell r="H31">
            <v>14.4</v>
          </cell>
          <cell r="J31">
            <v>24.840000000000003</v>
          </cell>
          <cell r="K31">
            <v>0</v>
          </cell>
        </row>
        <row r="32">
          <cell r="B32">
            <v>22.766666666666666</v>
          </cell>
          <cell r="C32">
            <v>29.9</v>
          </cell>
          <cell r="D32">
            <v>16.8</v>
          </cell>
          <cell r="E32">
            <v>49.916666666666664</v>
          </cell>
          <cell r="F32">
            <v>69</v>
          </cell>
          <cell r="G32">
            <v>31</v>
          </cell>
          <cell r="H32">
            <v>11.16</v>
          </cell>
          <cell r="J32">
            <v>27</v>
          </cell>
          <cell r="K32">
            <v>0</v>
          </cell>
        </row>
        <row r="33">
          <cell r="B33">
            <v>23.2</v>
          </cell>
          <cell r="C33">
            <v>32.200000000000003</v>
          </cell>
          <cell r="D33">
            <v>15.9</v>
          </cell>
          <cell r="E33">
            <v>52.416666666666664</v>
          </cell>
          <cell r="F33">
            <v>79</v>
          </cell>
          <cell r="G33">
            <v>22</v>
          </cell>
          <cell r="H33">
            <v>12.24</v>
          </cell>
          <cell r="J33">
            <v>31.319999999999997</v>
          </cell>
          <cell r="K33">
            <v>0</v>
          </cell>
        </row>
        <row r="34">
          <cell r="B34">
            <v>24.683333333333337</v>
          </cell>
          <cell r="C34">
            <v>33.799999999999997</v>
          </cell>
          <cell r="D34">
            <v>17.2</v>
          </cell>
          <cell r="E34">
            <v>48.041666666666664</v>
          </cell>
          <cell r="F34">
            <v>75</v>
          </cell>
          <cell r="G34">
            <v>18</v>
          </cell>
          <cell r="H34">
            <v>14.76</v>
          </cell>
          <cell r="J34">
            <v>38.880000000000003</v>
          </cell>
          <cell r="K34">
            <v>0</v>
          </cell>
        </row>
        <row r="35">
          <cell r="B35">
            <v>25.291666666666661</v>
          </cell>
          <cell r="C35">
            <v>33.9</v>
          </cell>
          <cell r="D35">
            <v>18.2</v>
          </cell>
          <cell r="E35">
            <v>39.875</v>
          </cell>
          <cell r="F35">
            <v>60</v>
          </cell>
          <cell r="G35">
            <v>21</v>
          </cell>
          <cell r="H35">
            <v>18</v>
          </cell>
          <cell r="J35">
            <v>41.76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21.345833333333331</v>
          </cell>
          <cell r="C5">
            <v>31.7</v>
          </cell>
          <cell r="D5">
            <v>13.5</v>
          </cell>
          <cell r="E5">
            <v>46.291666666666664</v>
          </cell>
          <cell r="F5">
            <v>66</v>
          </cell>
          <cell r="G5">
            <v>27</v>
          </cell>
          <cell r="H5">
            <v>20.88</v>
          </cell>
          <cell r="J5">
            <v>36.72</v>
          </cell>
          <cell r="K5">
            <v>0</v>
          </cell>
        </row>
        <row r="6">
          <cell r="B6">
            <v>24.958333333333332</v>
          </cell>
          <cell r="C6">
            <v>33.6</v>
          </cell>
          <cell r="D6">
            <v>18</v>
          </cell>
          <cell r="E6">
            <v>50.166666666666664</v>
          </cell>
          <cell r="F6">
            <v>72</v>
          </cell>
          <cell r="G6">
            <v>28</v>
          </cell>
          <cell r="H6">
            <v>23.040000000000003</v>
          </cell>
          <cell r="J6">
            <v>41.76</v>
          </cell>
          <cell r="K6">
            <v>0</v>
          </cell>
        </row>
        <row r="7">
          <cell r="B7">
            <v>25.479166666666668</v>
          </cell>
          <cell r="C7">
            <v>34.299999999999997</v>
          </cell>
          <cell r="D7">
            <v>18.8</v>
          </cell>
          <cell r="E7">
            <v>47.666666666666664</v>
          </cell>
          <cell r="F7">
            <v>64</v>
          </cell>
          <cell r="G7">
            <v>28</v>
          </cell>
          <cell r="H7">
            <v>15.840000000000002</v>
          </cell>
          <cell r="J7">
            <v>36.36</v>
          </cell>
          <cell r="K7">
            <v>0</v>
          </cell>
        </row>
        <row r="8">
          <cell r="B8">
            <v>19.166666666666664</v>
          </cell>
          <cell r="C8">
            <v>27</v>
          </cell>
          <cell r="D8">
            <v>16.8</v>
          </cell>
          <cell r="E8">
            <v>81.833333333333329</v>
          </cell>
          <cell r="F8">
            <v>98</v>
          </cell>
          <cell r="G8">
            <v>47</v>
          </cell>
          <cell r="H8">
            <v>14.76</v>
          </cell>
          <cell r="J8">
            <v>41.4</v>
          </cell>
          <cell r="K8">
            <v>12.999999999999998</v>
          </cell>
        </row>
        <row r="9">
          <cell r="B9">
            <v>19.112500000000004</v>
          </cell>
          <cell r="C9">
            <v>23.8</v>
          </cell>
          <cell r="D9">
            <v>16.7</v>
          </cell>
          <cell r="E9">
            <v>84.958333333333329</v>
          </cell>
          <cell r="F9">
            <v>98</v>
          </cell>
          <cell r="G9">
            <v>57</v>
          </cell>
          <cell r="H9">
            <v>10.08</v>
          </cell>
          <cell r="J9">
            <v>19.440000000000001</v>
          </cell>
          <cell r="K9">
            <v>0.4</v>
          </cell>
        </row>
        <row r="10">
          <cell r="B10">
            <v>19.466666666666665</v>
          </cell>
          <cell r="C10">
            <v>25.9</v>
          </cell>
          <cell r="D10">
            <v>14.4</v>
          </cell>
          <cell r="E10">
            <v>72.666666666666671</v>
          </cell>
          <cell r="F10">
            <v>95</v>
          </cell>
          <cell r="G10">
            <v>42</v>
          </cell>
          <cell r="H10">
            <v>20.16</v>
          </cell>
          <cell r="J10">
            <v>32.76</v>
          </cell>
          <cell r="K10">
            <v>0</v>
          </cell>
        </row>
        <row r="11">
          <cell r="B11">
            <v>20.541666666666664</v>
          </cell>
          <cell r="C11">
            <v>29</v>
          </cell>
          <cell r="D11">
            <v>14.7</v>
          </cell>
          <cell r="E11">
            <v>65.5</v>
          </cell>
          <cell r="F11">
            <v>88</v>
          </cell>
          <cell r="G11">
            <v>36</v>
          </cell>
          <cell r="H11">
            <v>13.32</v>
          </cell>
          <cell r="J11">
            <v>26.28</v>
          </cell>
          <cell r="K11">
            <v>0</v>
          </cell>
        </row>
        <row r="12">
          <cell r="B12">
            <v>18.441666666666666</v>
          </cell>
          <cell r="C12">
            <v>23.6</v>
          </cell>
          <cell r="D12">
            <v>16.5</v>
          </cell>
          <cell r="E12">
            <v>75.625</v>
          </cell>
          <cell r="F12">
            <v>91</v>
          </cell>
          <cell r="G12">
            <v>53</v>
          </cell>
          <cell r="H12">
            <v>20.16</v>
          </cell>
          <cell r="J12">
            <v>41.04</v>
          </cell>
          <cell r="K12">
            <v>1.5999999999999999</v>
          </cell>
        </row>
        <row r="13">
          <cell r="B13">
            <v>12.366666666666667</v>
          </cell>
          <cell r="C13">
            <v>17.399999999999999</v>
          </cell>
          <cell r="D13">
            <v>6.8</v>
          </cell>
          <cell r="E13">
            <v>63.5</v>
          </cell>
          <cell r="F13">
            <v>88</v>
          </cell>
          <cell r="G13">
            <v>37</v>
          </cell>
          <cell r="H13">
            <v>14.76</v>
          </cell>
          <cell r="J13">
            <v>31.319999999999997</v>
          </cell>
          <cell r="K13">
            <v>0</v>
          </cell>
        </row>
        <row r="14">
          <cell r="B14">
            <v>13.0875</v>
          </cell>
          <cell r="C14">
            <v>21.8</v>
          </cell>
          <cell r="D14">
            <v>4.8</v>
          </cell>
          <cell r="E14">
            <v>56.416666666666664</v>
          </cell>
          <cell r="F14">
            <v>97</v>
          </cell>
          <cell r="G14">
            <v>25</v>
          </cell>
          <cell r="H14">
            <v>11.520000000000001</v>
          </cell>
          <cell r="J14">
            <v>22.32</v>
          </cell>
          <cell r="K14">
            <v>0</v>
          </cell>
        </row>
        <row r="15">
          <cell r="B15">
            <v>16.175000000000001</v>
          </cell>
          <cell r="C15">
            <v>24</v>
          </cell>
          <cell r="D15">
            <v>8.3000000000000007</v>
          </cell>
          <cell r="E15">
            <v>48.458333333333336</v>
          </cell>
          <cell r="F15">
            <v>80</v>
          </cell>
          <cell r="G15">
            <v>27</v>
          </cell>
          <cell r="H15">
            <v>10.08</v>
          </cell>
          <cell r="J15">
            <v>24.840000000000003</v>
          </cell>
          <cell r="K15">
            <v>0</v>
          </cell>
        </row>
        <row r="16">
          <cell r="B16">
            <v>17.625000000000004</v>
          </cell>
          <cell r="C16">
            <v>25.4</v>
          </cell>
          <cell r="D16">
            <v>10.6</v>
          </cell>
          <cell r="E16">
            <v>50.208333333333336</v>
          </cell>
          <cell r="F16">
            <v>78</v>
          </cell>
          <cell r="G16">
            <v>25</v>
          </cell>
          <cell r="H16">
            <v>14.4</v>
          </cell>
          <cell r="J16">
            <v>28.8</v>
          </cell>
          <cell r="K16">
            <v>0</v>
          </cell>
        </row>
        <row r="17">
          <cell r="B17">
            <v>18.854166666666664</v>
          </cell>
          <cell r="C17">
            <v>28.4</v>
          </cell>
          <cell r="D17">
            <v>10.7</v>
          </cell>
          <cell r="E17">
            <v>46.166666666666664</v>
          </cell>
          <cell r="F17">
            <v>73</v>
          </cell>
          <cell r="G17">
            <v>20</v>
          </cell>
          <cell r="H17">
            <v>9.7200000000000006</v>
          </cell>
          <cell r="J17">
            <v>21.96</v>
          </cell>
          <cell r="K17">
            <v>0</v>
          </cell>
        </row>
        <row r="18">
          <cell r="B18">
            <v>19.945833333333336</v>
          </cell>
          <cell r="C18">
            <v>29.2</v>
          </cell>
          <cell r="D18">
            <v>11.1</v>
          </cell>
          <cell r="E18">
            <v>43.583333333333336</v>
          </cell>
          <cell r="F18">
            <v>72</v>
          </cell>
          <cell r="G18">
            <v>19</v>
          </cell>
          <cell r="H18">
            <v>6.48</v>
          </cell>
          <cell r="J18">
            <v>19.8</v>
          </cell>
          <cell r="K18">
            <v>0</v>
          </cell>
        </row>
        <row r="19">
          <cell r="B19">
            <v>19.25</v>
          </cell>
          <cell r="C19">
            <v>27.6</v>
          </cell>
          <cell r="D19">
            <v>11.7</v>
          </cell>
          <cell r="E19">
            <v>48.375</v>
          </cell>
          <cell r="F19">
            <v>70</v>
          </cell>
          <cell r="G19">
            <v>29</v>
          </cell>
          <cell r="H19">
            <v>15.840000000000002</v>
          </cell>
          <cell r="J19">
            <v>30.240000000000002</v>
          </cell>
          <cell r="K19">
            <v>0</v>
          </cell>
        </row>
        <row r="20">
          <cell r="B20">
            <v>20.445833333333333</v>
          </cell>
          <cell r="C20">
            <v>30.3</v>
          </cell>
          <cell r="D20">
            <v>12.8</v>
          </cell>
          <cell r="E20">
            <v>54.083333333333336</v>
          </cell>
          <cell r="F20">
            <v>84</v>
          </cell>
          <cell r="G20">
            <v>24</v>
          </cell>
          <cell r="H20">
            <v>19.079999999999998</v>
          </cell>
          <cell r="J20">
            <v>28.8</v>
          </cell>
          <cell r="K20">
            <v>0</v>
          </cell>
        </row>
        <row r="21">
          <cell r="B21">
            <v>23.55416666666666</v>
          </cell>
          <cell r="C21">
            <v>32.700000000000003</v>
          </cell>
          <cell r="D21">
            <v>16</v>
          </cell>
          <cell r="E21">
            <v>51.791666666666664</v>
          </cell>
          <cell r="F21">
            <v>75</v>
          </cell>
          <cell r="G21">
            <v>27</v>
          </cell>
          <cell r="H21">
            <v>14.4</v>
          </cell>
          <cell r="J21">
            <v>37.440000000000005</v>
          </cell>
          <cell r="K21">
            <v>0</v>
          </cell>
        </row>
        <row r="22">
          <cell r="B22">
            <v>25.375</v>
          </cell>
          <cell r="C22">
            <v>33.6</v>
          </cell>
          <cell r="D22">
            <v>18.600000000000001</v>
          </cell>
          <cell r="E22">
            <v>45.916666666666664</v>
          </cell>
          <cell r="F22">
            <v>65</v>
          </cell>
          <cell r="G22">
            <v>26</v>
          </cell>
          <cell r="H22">
            <v>24.12</v>
          </cell>
          <cell r="J22">
            <v>38.519999999999996</v>
          </cell>
          <cell r="K22">
            <v>0</v>
          </cell>
        </row>
        <row r="23">
          <cell r="B23">
            <v>25.875</v>
          </cell>
          <cell r="C23">
            <v>35.299999999999997</v>
          </cell>
          <cell r="D23">
            <v>17.899999999999999</v>
          </cell>
          <cell r="E23">
            <v>37.916666666666664</v>
          </cell>
          <cell r="F23">
            <v>55</v>
          </cell>
          <cell r="G23">
            <v>21</v>
          </cell>
          <cell r="H23">
            <v>30.96</v>
          </cell>
          <cell r="J23">
            <v>51.480000000000004</v>
          </cell>
          <cell r="K23">
            <v>0</v>
          </cell>
        </row>
        <row r="24">
          <cell r="B24">
            <v>19.879166666666663</v>
          </cell>
          <cell r="C24">
            <v>29.7</v>
          </cell>
          <cell r="D24">
            <v>15.3</v>
          </cell>
          <cell r="E24">
            <v>75.5</v>
          </cell>
          <cell r="F24">
            <v>95</v>
          </cell>
          <cell r="G24">
            <v>29</v>
          </cell>
          <cell r="H24">
            <v>21.6</v>
          </cell>
          <cell r="J24">
            <v>48.96</v>
          </cell>
          <cell r="K24">
            <v>1.8</v>
          </cell>
        </row>
        <row r="25">
          <cell r="B25">
            <v>23.787499999999998</v>
          </cell>
          <cell r="C25">
            <v>33.9</v>
          </cell>
          <cell r="D25">
            <v>17.2</v>
          </cell>
          <cell r="E25">
            <v>71.958333333333329</v>
          </cell>
          <cell r="F25">
            <v>97</v>
          </cell>
          <cell r="G25">
            <v>35</v>
          </cell>
          <cell r="H25">
            <v>16.920000000000002</v>
          </cell>
          <cell r="J25">
            <v>30.6</v>
          </cell>
          <cell r="K25">
            <v>0</v>
          </cell>
        </row>
        <row r="26">
          <cell r="B26">
            <v>28.133333333333326</v>
          </cell>
          <cell r="C26">
            <v>36.700000000000003</v>
          </cell>
          <cell r="D26">
            <v>20.8</v>
          </cell>
          <cell r="E26">
            <v>46.625</v>
          </cell>
          <cell r="F26">
            <v>73</v>
          </cell>
          <cell r="G26">
            <v>20</v>
          </cell>
          <cell r="H26">
            <v>27.36</v>
          </cell>
          <cell r="J26">
            <v>52.92</v>
          </cell>
          <cell r="K26">
            <v>0</v>
          </cell>
        </row>
        <row r="27">
          <cell r="B27">
            <v>27.525000000000002</v>
          </cell>
          <cell r="C27">
            <v>36.4</v>
          </cell>
          <cell r="D27">
            <v>19.3</v>
          </cell>
          <cell r="E27">
            <v>40.333333333333336</v>
          </cell>
          <cell r="F27">
            <v>62</v>
          </cell>
          <cell r="G27">
            <v>19</v>
          </cell>
          <cell r="H27">
            <v>25.56</v>
          </cell>
          <cell r="J27">
            <v>51.12</v>
          </cell>
          <cell r="K27">
            <v>0</v>
          </cell>
        </row>
        <row r="28">
          <cell r="B28">
            <v>16.100000000000001</v>
          </cell>
          <cell r="C28">
            <v>26.5</v>
          </cell>
          <cell r="D28">
            <v>13.4</v>
          </cell>
          <cell r="E28">
            <v>79.666666666666671</v>
          </cell>
          <cell r="F28">
            <v>88</v>
          </cell>
          <cell r="G28">
            <v>55</v>
          </cell>
          <cell r="H28">
            <v>20.52</v>
          </cell>
          <cell r="J28">
            <v>40.680000000000007</v>
          </cell>
          <cell r="K28">
            <v>0</v>
          </cell>
        </row>
        <row r="29">
          <cell r="B29">
            <v>14.75</v>
          </cell>
          <cell r="C29">
            <v>22.9</v>
          </cell>
          <cell r="D29">
            <v>10.8</v>
          </cell>
          <cell r="E29">
            <v>73.333333333333329</v>
          </cell>
          <cell r="F29">
            <v>88</v>
          </cell>
          <cell r="G29">
            <v>49</v>
          </cell>
          <cell r="H29">
            <v>16.2</v>
          </cell>
          <cell r="J29">
            <v>43.56</v>
          </cell>
          <cell r="K29">
            <v>0</v>
          </cell>
        </row>
        <row r="30">
          <cell r="B30">
            <v>16.183333333333334</v>
          </cell>
          <cell r="C30">
            <v>24.4</v>
          </cell>
          <cell r="D30">
            <v>10.3</v>
          </cell>
          <cell r="E30">
            <v>65.291666666666671</v>
          </cell>
          <cell r="F30">
            <v>90</v>
          </cell>
          <cell r="G30">
            <v>33</v>
          </cell>
          <cell r="H30">
            <v>12.96</v>
          </cell>
          <cell r="J30">
            <v>38.880000000000003</v>
          </cell>
          <cell r="K30">
            <v>0</v>
          </cell>
        </row>
        <row r="31">
          <cell r="B31">
            <v>18.899999999999995</v>
          </cell>
          <cell r="C31">
            <v>28.8</v>
          </cell>
          <cell r="D31">
            <v>10.5</v>
          </cell>
          <cell r="E31">
            <v>63.5</v>
          </cell>
          <cell r="F31">
            <v>97</v>
          </cell>
          <cell r="G31">
            <v>28</v>
          </cell>
          <cell r="H31">
            <v>7.9200000000000008</v>
          </cell>
          <cell r="J31">
            <v>21.240000000000002</v>
          </cell>
          <cell r="K31">
            <v>0</v>
          </cell>
        </row>
        <row r="32">
          <cell r="B32">
            <v>19.87916666666667</v>
          </cell>
          <cell r="C32">
            <v>25.9</v>
          </cell>
          <cell r="D32">
            <v>14.4</v>
          </cell>
          <cell r="E32">
            <v>62.041666666666664</v>
          </cell>
          <cell r="F32">
            <v>75</v>
          </cell>
          <cell r="G32">
            <v>41</v>
          </cell>
          <cell r="H32">
            <v>12.24</v>
          </cell>
          <cell r="J32">
            <v>24.12</v>
          </cell>
          <cell r="K32">
            <v>0</v>
          </cell>
        </row>
        <row r="33">
          <cell r="B33">
            <v>23.095833333333331</v>
          </cell>
          <cell r="C33">
            <v>32.299999999999997</v>
          </cell>
          <cell r="D33">
            <v>16.2</v>
          </cell>
          <cell r="E33">
            <v>63.291666666666664</v>
          </cell>
          <cell r="F33">
            <v>92</v>
          </cell>
          <cell r="G33">
            <v>30</v>
          </cell>
          <cell r="H33">
            <v>17.28</v>
          </cell>
          <cell r="J33">
            <v>33.480000000000004</v>
          </cell>
          <cell r="K33">
            <v>0</v>
          </cell>
        </row>
        <row r="34">
          <cell r="B34">
            <v>24.704166666666669</v>
          </cell>
          <cell r="C34">
            <v>32.299999999999997</v>
          </cell>
          <cell r="D34">
            <v>18.5</v>
          </cell>
          <cell r="E34">
            <v>53</v>
          </cell>
          <cell r="F34">
            <v>78</v>
          </cell>
          <cell r="G34">
            <v>29</v>
          </cell>
          <cell r="H34">
            <v>23.400000000000002</v>
          </cell>
          <cell r="J34">
            <v>41.04</v>
          </cell>
          <cell r="K34">
            <v>0</v>
          </cell>
        </row>
        <row r="35">
          <cell r="B35">
            <v>25.429166666666664</v>
          </cell>
          <cell r="C35">
            <v>34.700000000000003</v>
          </cell>
          <cell r="D35">
            <v>17.7</v>
          </cell>
          <cell r="E35">
            <v>46.166666666666664</v>
          </cell>
          <cell r="F35">
            <v>77</v>
          </cell>
          <cell r="G35">
            <v>21</v>
          </cell>
          <cell r="H35">
            <v>21.240000000000002</v>
          </cell>
          <cell r="J35">
            <v>38.519999999999996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18.879166666666666</v>
          </cell>
          <cell r="C5">
            <v>28.1</v>
          </cell>
          <cell r="D5">
            <v>12.5</v>
          </cell>
          <cell r="E5">
            <v>55.833333333333336</v>
          </cell>
          <cell r="F5">
            <v>77</v>
          </cell>
          <cell r="G5">
            <v>33</v>
          </cell>
          <cell r="J5">
            <v>40.32</v>
          </cell>
          <cell r="K5">
            <v>0</v>
          </cell>
        </row>
        <row r="6">
          <cell r="B6">
            <v>23.062500000000004</v>
          </cell>
          <cell r="C6">
            <v>31.2</v>
          </cell>
          <cell r="D6">
            <v>17.2</v>
          </cell>
          <cell r="E6">
            <v>57.25</v>
          </cell>
          <cell r="F6">
            <v>77</v>
          </cell>
          <cell r="G6">
            <v>33</v>
          </cell>
          <cell r="J6">
            <v>39.6</v>
          </cell>
          <cell r="K6">
            <v>0</v>
          </cell>
        </row>
        <row r="7">
          <cell r="B7">
            <v>23.291666666666671</v>
          </cell>
          <cell r="C7">
            <v>28.4</v>
          </cell>
          <cell r="D7">
            <v>19.3</v>
          </cell>
          <cell r="E7">
            <v>59.916666666666664</v>
          </cell>
          <cell r="F7">
            <v>77</v>
          </cell>
          <cell r="G7">
            <v>47</v>
          </cell>
          <cell r="J7">
            <v>27.36</v>
          </cell>
          <cell r="K7">
            <v>0</v>
          </cell>
        </row>
        <row r="8">
          <cell r="B8">
            <v>18.158333333333335</v>
          </cell>
          <cell r="C8">
            <v>23.4</v>
          </cell>
          <cell r="D8">
            <v>16.399999999999999</v>
          </cell>
          <cell r="E8">
            <v>94</v>
          </cell>
          <cell r="F8">
            <v>100</v>
          </cell>
          <cell r="G8">
            <v>64</v>
          </cell>
          <cell r="J8">
            <v>37.440000000000005</v>
          </cell>
          <cell r="K8">
            <v>47.000000000000007</v>
          </cell>
        </row>
        <row r="9">
          <cell r="B9">
            <v>18.679166666666664</v>
          </cell>
          <cell r="C9">
            <v>24.7</v>
          </cell>
          <cell r="D9">
            <v>15.5</v>
          </cell>
          <cell r="E9">
            <v>88.958333333333329</v>
          </cell>
          <cell r="F9">
            <v>100</v>
          </cell>
          <cell r="G9">
            <v>60</v>
          </cell>
          <cell r="J9">
            <v>0</v>
          </cell>
          <cell r="K9">
            <v>0</v>
          </cell>
        </row>
        <row r="10">
          <cell r="B10">
            <v>18.258333333333333</v>
          </cell>
          <cell r="C10">
            <v>24.7</v>
          </cell>
          <cell r="D10">
            <v>14</v>
          </cell>
          <cell r="E10">
            <v>83.125</v>
          </cell>
          <cell r="F10">
            <v>100</v>
          </cell>
          <cell r="G10">
            <v>50</v>
          </cell>
          <cell r="J10">
            <v>28.44</v>
          </cell>
          <cell r="K10">
            <v>0.2</v>
          </cell>
        </row>
        <row r="11">
          <cell r="B11">
            <v>17.737500000000001</v>
          </cell>
          <cell r="C11">
            <v>24.3</v>
          </cell>
          <cell r="D11">
            <v>13.4</v>
          </cell>
          <cell r="E11">
            <v>79.25</v>
          </cell>
          <cell r="F11">
            <v>96</v>
          </cell>
          <cell r="G11">
            <v>53</v>
          </cell>
          <cell r="J11">
            <v>22.68</v>
          </cell>
          <cell r="K11">
            <v>0</v>
          </cell>
        </row>
        <row r="12">
          <cell r="B12">
            <v>13.808333333333332</v>
          </cell>
          <cell r="C12">
            <v>18.3</v>
          </cell>
          <cell r="D12">
            <v>10.199999999999999</v>
          </cell>
          <cell r="E12">
            <v>87.125</v>
          </cell>
          <cell r="F12">
            <v>100</v>
          </cell>
          <cell r="G12">
            <v>53</v>
          </cell>
          <cell r="J12">
            <v>29.880000000000003</v>
          </cell>
          <cell r="K12">
            <v>1.2</v>
          </cell>
        </row>
        <row r="13">
          <cell r="B13">
            <v>9.0708333333333311</v>
          </cell>
          <cell r="C13">
            <v>16.3</v>
          </cell>
          <cell r="D13">
            <v>4.7</v>
          </cell>
          <cell r="E13">
            <v>77.041666666666671</v>
          </cell>
          <cell r="F13">
            <v>97</v>
          </cell>
          <cell r="G13">
            <v>40</v>
          </cell>
          <cell r="J13">
            <v>28.08</v>
          </cell>
          <cell r="K13">
            <v>0</v>
          </cell>
        </row>
        <row r="14">
          <cell r="B14">
            <v>10.808333333333335</v>
          </cell>
          <cell r="C14">
            <v>20.9</v>
          </cell>
          <cell r="D14">
            <v>3.8</v>
          </cell>
          <cell r="E14">
            <v>70.416666666666671</v>
          </cell>
          <cell r="F14">
            <v>98</v>
          </cell>
          <cell r="G14">
            <v>28</v>
          </cell>
          <cell r="J14">
            <v>12.6</v>
          </cell>
          <cell r="K14">
            <v>0</v>
          </cell>
        </row>
        <row r="15">
          <cell r="B15">
            <v>14.195833333333333</v>
          </cell>
          <cell r="C15">
            <v>23.7</v>
          </cell>
          <cell r="D15">
            <v>6.2</v>
          </cell>
          <cell r="E15">
            <v>63.291666666666664</v>
          </cell>
          <cell r="F15">
            <v>100</v>
          </cell>
          <cell r="G15">
            <v>26</v>
          </cell>
          <cell r="J15">
            <v>16.559999999999999</v>
          </cell>
          <cell r="K15">
            <v>0</v>
          </cell>
        </row>
        <row r="16">
          <cell r="B16">
            <v>15.41666666666667</v>
          </cell>
          <cell r="C16">
            <v>24.7</v>
          </cell>
          <cell r="D16">
            <v>7.8</v>
          </cell>
          <cell r="E16">
            <v>54.916666666666664</v>
          </cell>
          <cell r="F16">
            <v>83</v>
          </cell>
          <cell r="G16">
            <v>29</v>
          </cell>
          <cell r="J16">
            <v>28.08</v>
          </cell>
          <cell r="K16">
            <v>0</v>
          </cell>
        </row>
        <row r="17">
          <cell r="B17">
            <v>16.770833333333332</v>
          </cell>
          <cell r="C17">
            <v>27</v>
          </cell>
          <cell r="D17">
            <v>9.5</v>
          </cell>
          <cell r="E17">
            <v>55.208333333333336</v>
          </cell>
          <cell r="F17">
            <v>79</v>
          </cell>
          <cell r="G17">
            <v>22</v>
          </cell>
          <cell r="J17">
            <v>17.64</v>
          </cell>
          <cell r="K17">
            <v>0</v>
          </cell>
        </row>
        <row r="18">
          <cell r="B18">
            <v>17.945833333333333</v>
          </cell>
          <cell r="C18">
            <v>26.4</v>
          </cell>
          <cell r="D18">
            <v>11</v>
          </cell>
          <cell r="E18">
            <v>54.833333333333336</v>
          </cell>
          <cell r="F18">
            <v>85</v>
          </cell>
          <cell r="G18">
            <v>27</v>
          </cell>
          <cell r="J18">
            <v>12.6</v>
          </cell>
          <cell r="K18">
            <v>0</v>
          </cell>
        </row>
        <row r="19">
          <cell r="B19">
            <v>17.179166666666664</v>
          </cell>
          <cell r="C19">
            <v>25.6</v>
          </cell>
          <cell r="D19">
            <v>9.4</v>
          </cell>
          <cell r="E19">
            <v>63.875</v>
          </cell>
          <cell r="F19">
            <v>95</v>
          </cell>
          <cell r="G19">
            <v>36</v>
          </cell>
          <cell r="J19">
            <v>30.240000000000002</v>
          </cell>
          <cell r="K19">
            <v>0</v>
          </cell>
        </row>
        <row r="20">
          <cell r="B20">
            <v>18.400000000000002</v>
          </cell>
          <cell r="C20">
            <v>27.6</v>
          </cell>
          <cell r="D20">
            <v>11.4</v>
          </cell>
          <cell r="E20">
            <v>62.416666666666664</v>
          </cell>
          <cell r="F20">
            <v>87</v>
          </cell>
          <cell r="G20">
            <v>33</v>
          </cell>
          <cell r="J20">
            <v>30.96</v>
          </cell>
          <cell r="K20">
            <v>0</v>
          </cell>
        </row>
        <row r="21">
          <cell r="B21">
            <v>20.833333333333332</v>
          </cell>
          <cell r="C21">
            <v>30.8</v>
          </cell>
          <cell r="D21">
            <v>13.2</v>
          </cell>
          <cell r="E21">
            <v>55.833333333333336</v>
          </cell>
          <cell r="F21">
            <v>82</v>
          </cell>
          <cell r="G21">
            <v>29</v>
          </cell>
          <cell r="J21">
            <v>28.8</v>
          </cell>
          <cell r="K21">
            <v>0</v>
          </cell>
        </row>
        <row r="22">
          <cell r="B22">
            <v>22.779166666666669</v>
          </cell>
          <cell r="C22">
            <v>31.2</v>
          </cell>
          <cell r="D22">
            <v>15.2</v>
          </cell>
          <cell r="E22">
            <v>52.708333333333336</v>
          </cell>
          <cell r="F22">
            <v>80</v>
          </cell>
          <cell r="G22">
            <v>31</v>
          </cell>
          <cell r="J22">
            <v>39.6</v>
          </cell>
          <cell r="K22">
            <v>0</v>
          </cell>
        </row>
        <row r="23">
          <cell r="B23">
            <v>21.312500000000004</v>
          </cell>
          <cell r="C23">
            <v>31</v>
          </cell>
          <cell r="D23">
            <v>12.7</v>
          </cell>
          <cell r="E23">
            <v>54.333333333333336</v>
          </cell>
          <cell r="F23">
            <v>100</v>
          </cell>
          <cell r="G23">
            <v>29</v>
          </cell>
          <cell r="J23">
            <v>61.2</v>
          </cell>
          <cell r="K23">
            <v>10.4</v>
          </cell>
        </row>
        <row r="24">
          <cell r="B24">
            <v>16.366666666666671</v>
          </cell>
          <cell r="C24">
            <v>24.9</v>
          </cell>
          <cell r="D24">
            <v>12.1</v>
          </cell>
          <cell r="E24">
            <v>82.208333333333329</v>
          </cell>
          <cell r="F24">
            <v>100</v>
          </cell>
          <cell r="G24">
            <v>38</v>
          </cell>
          <cell r="J24">
            <v>21.96</v>
          </cell>
          <cell r="K24">
            <v>13.8</v>
          </cell>
        </row>
        <row r="25">
          <cell r="B25">
            <v>20.666666666666668</v>
          </cell>
          <cell r="C25">
            <v>30.7</v>
          </cell>
          <cell r="D25">
            <v>13.6</v>
          </cell>
          <cell r="E25">
            <v>68.875</v>
          </cell>
          <cell r="F25">
            <v>88</v>
          </cell>
          <cell r="G25">
            <v>48</v>
          </cell>
          <cell r="J25">
            <v>32.4</v>
          </cell>
          <cell r="K25">
            <v>0</v>
          </cell>
        </row>
        <row r="26">
          <cell r="B26">
            <v>26.149999999999995</v>
          </cell>
          <cell r="C26">
            <v>35</v>
          </cell>
          <cell r="D26">
            <v>19.600000000000001</v>
          </cell>
          <cell r="E26">
            <v>56.666666666666664</v>
          </cell>
          <cell r="F26">
            <v>80</v>
          </cell>
          <cell r="G26">
            <v>23</v>
          </cell>
          <cell r="J26">
            <v>50.76</v>
          </cell>
          <cell r="K26">
            <v>0</v>
          </cell>
        </row>
        <row r="27">
          <cell r="B27">
            <v>20.658333333333335</v>
          </cell>
          <cell r="C27">
            <v>27.5</v>
          </cell>
          <cell r="D27">
            <v>12.5</v>
          </cell>
          <cell r="E27">
            <v>66.625</v>
          </cell>
          <cell r="F27">
            <v>99</v>
          </cell>
          <cell r="G27">
            <v>43</v>
          </cell>
          <cell r="J27">
            <v>36.72</v>
          </cell>
          <cell r="K27">
            <v>0.8</v>
          </cell>
        </row>
        <row r="28">
          <cell r="B28">
            <v>10.024999999999999</v>
          </cell>
          <cell r="C28">
            <v>12.5</v>
          </cell>
          <cell r="D28">
            <v>7.3</v>
          </cell>
          <cell r="E28">
            <v>96.416666666666671</v>
          </cell>
          <cell r="F28">
            <v>100</v>
          </cell>
          <cell r="G28">
            <v>86</v>
          </cell>
          <cell r="J28">
            <v>36.72</v>
          </cell>
          <cell r="K28">
            <v>4.2</v>
          </cell>
        </row>
        <row r="29">
          <cell r="B29">
            <v>8.4708333333333332</v>
          </cell>
          <cell r="C29">
            <v>11.6</v>
          </cell>
          <cell r="D29">
            <v>6.9</v>
          </cell>
          <cell r="E29">
            <v>95.291666666666671</v>
          </cell>
          <cell r="F29">
            <v>100</v>
          </cell>
          <cell r="G29">
            <v>84</v>
          </cell>
          <cell r="J29">
            <v>24.840000000000003</v>
          </cell>
          <cell r="K29">
            <v>9.3999999999999986</v>
          </cell>
        </row>
        <row r="30">
          <cell r="B30">
            <v>11.775</v>
          </cell>
          <cell r="C30">
            <v>20.9</v>
          </cell>
          <cell r="D30">
            <v>5.9</v>
          </cell>
          <cell r="E30">
            <v>82.291666666666671</v>
          </cell>
          <cell r="F30">
            <v>99</v>
          </cell>
          <cell r="G30">
            <v>54</v>
          </cell>
          <cell r="J30">
            <v>20.16</v>
          </cell>
          <cell r="K30">
            <v>1.2</v>
          </cell>
        </row>
        <row r="31">
          <cell r="B31">
            <v>14.175000000000004</v>
          </cell>
          <cell r="C31">
            <v>24.2</v>
          </cell>
          <cell r="D31">
            <v>8.6</v>
          </cell>
          <cell r="E31">
            <v>84.125</v>
          </cell>
          <cell r="F31">
            <v>100</v>
          </cell>
          <cell r="G31">
            <v>38</v>
          </cell>
          <cell r="J31">
            <v>0</v>
          </cell>
          <cell r="K31">
            <v>0.2</v>
          </cell>
        </row>
        <row r="32">
          <cell r="B32">
            <v>17.624999999999996</v>
          </cell>
          <cell r="C32">
            <v>25.3</v>
          </cell>
          <cell r="D32">
            <v>12</v>
          </cell>
          <cell r="E32">
            <v>79.291666666666671</v>
          </cell>
          <cell r="F32">
            <v>100</v>
          </cell>
          <cell r="G32">
            <v>48</v>
          </cell>
          <cell r="J32">
            <v>19.8</v>
          </cell>
          <cell r="K32">
            <v>0.2</v>
          </cell>
        </row>
        <row r="33">
          <cell r="B33">
            <v>20.425000000000001</v>
          </cell>
          <cell r="C33">
            <v>29.1</v>
          </cell>
          <cell r="D33">
            <v>13.3</v>
          </cell>
          <cell r="E33">
            <v>69.416666666666671</v>
          </cell>
          <cell r="F33">
            <v>94</v>
          </cell>
          <cell r="G33">
            <v>39</v>
          </cell>
          <cell r="J33">
            <v>28.8</v>
          </cell>
          <cell r="K33">
            <v>0</v>
          </cell>
        </row>
        <row r="34">
          <cell r="B34">
            <v>22.408333333333331</v>
          </cell>
          <cell r="C34">
            <v>30.3</v>
          </cell>
          <cell r="D34">
            <v>16.3</v>
          </cell>
          <cell r="E34">
            <v>64.833333333333329</v>
          </cell>
          <cell r="F34">
            <v>89</v>
          </cell>
          <cell r="G34">
            <v>38</v>
          </cell>
          <cell r="J34">
            <v>39.96</v>
          </cell>
          <cell r="K34">
            <v>0</v>
          </cell>
        </row>
        <row r="35">
          <cell r="B35">
            <v>23.054166666666664</v>
          </cell>
          <cell r="C35">
            <v>31.1</v>
          </cell>
          <cell r="D35">
            <v>16.8</v>
          </cell>
          <cell r="E35">
            <v>55.5</v>
          </cell>
          <cell r="F35">
            <v>77</v>
          </cell>
          <cell r="G35">
            <v>33</v>
          </cell>
          <cell r="J35">
            <v>52.2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25.020833333333329</v>
          </cell>
          <cell r="C5">
            <v>34.299999999999997</v>
          </cell>
          <cell r="D5">
            <v>18.600000000000001</v>
          </cell>
          <cell r="E5">
            <v>28.333333333333332</v>
          </cell>
          <cell r="F5">
            <v>38</v>
          </cell>
          <cell r="G5">
            <v>18</v>
          </cell>
          <cell r="H5">
            <v>21.96</v>
          </cell>
          <cell r="J5">
            <v>51.12</v>
          </cell>
          <cell r="K5">
            <v>0</v>
          </cell>
        </row>
        <row r="6">
          <cell r="B6">
            <v>27.208333333333329</v>
          </cell>
          <cell r="C6">
            <v>34.1</v>
          </cell>
          <cell r="D6">
            <v>19.5</v>
          </cell>
          <cell r="E6">
            <v>38.791666666666664</v>
          </cell>
          <cell r="F6">
            <v>62</v>
          </cell>
          <cell r="G6">
            <v>26</v>
          </cell>
          <cell r="H6">
            <v>14.4</v>
          </cell>
          <cell r="J6">
            <v>38.880000000000003</v>
          </cell>
          <cell r="K6">
            <v>0</v>
          </cell>
        </row>
        <row r="7">
          <cell r="B7">
            <v>26.654166666666672</v>
          </cell>
          <cell r="C7">
            <v>33.4</v>
          </cell>
          <cell r="D7">
            <v>19.3</v>
          </cell>
          <cell r="E7">
            <v>45.625</v>
          </cell>
          <cell r="F7">
            <v>69</v>
          </cell>
          <cell r="G7">
            <v>29</v>
          </cell>
          <cell r="H7">
            <v>11.879999999999999</v>
          </cell>
          <cell r="J7">
            <v>44.64</v>
          </cell>
          <cell r="K7">
            <v>0</v>
          </cell>
        </row>
        <row r="8">
          <cell r="B8">
            <v>20.387499999999999</v>
          </cell>
          <cell r="C8">
            <v>27.2</v>
          </cell>
          <cell r="D8">
            <v>16.5</v>
          </cell>
          <cell r="E8">
            <v>81.375</v>
          </cell>
          <cell r="F8">
            <v>94</v>
          </cell>
          <cell r="G8">
            <v>48</v>
          </cell>
          <cell r="H8">
            <v>16.559999999999999</v>
          </cell>
          <cell r="J8">
            <v>36</v>
          </cell>
          <cell r="K8">
            <v>16.2</v>
          </cell>
        </row>
        <row r="9">
          <cell r="B9">
            <v>18.350000000000001</v>
          </cell>
          <cell r="C9">
            <v>23.9</v>
          </cell>
          <cell r="D9">
            <v>15.8</v>
          </cell>
          <cell r="E9">
            <v>81.083333333333329</v>
          </cell>
          <cell r="F9">
            <v>92</v>
          </cell>
          <cell r="G9">
            <v>58</v>
          </cell>
          <cell r="H9">
            <v>14.04</v>
          </cell>
          <cell r="J9">
            <v>25.56</v>
          </cell>
          <cell r="K9">
            <v>0</v>
          </cell>
        </row>
        <row r="10">
          <cell r="B10">
            <v>18.445833333333333</v>
          </cell>
          <cell r="C10">
            <v>27.5</v>
          </cell>
          <cell r="D10">
            <v>11.4</v>
          </cell>
          <cell r="E10">
            <v>74.041666666666671</v>
          </cell>
          <cell r="F10">
            <v>96</v>
          </cell>
          <cell r="G10">
            <v>33</v>
          </cell>
          <cell r="H10">
            <v>11.16</v>
          </cell>
          <cell r="J10">
            <v>28.8</v>
          </cell>
          <cell r="K10">
            <v>0.2</v>
          </cell>
        </row>
        <row r="11">
          <cell r="B11">
            <v>20.608333333333338</v>
          </cell>
          <cell r="C11">
            <v>30</v>
          </cell>
          <cell r="D11">
            <v>12.4</v>
          </cell>
          <cell r="E11">
            <v>60.791666666666664</v>
          </cell>
          <cell r="F11">
            <v>88</v>
          </cell>
          <cell r="G11">
            <v>28</v>
          </cell>
          <cell r="H11">
            <v>15.48</v>
          </cell>
          <cell r="J11">
            <v>29.16</v>
          </cell>
          <cell r="K11">
            <v>0</v>
          </cell>
        </row>
        <row r="12">
          <cell r="B12">
            <v>19.041666666666668</v>
          </cell>
          <cell r="C12">
            <v>23</v>
          </cell>
          <cell r="D12">
            <v>15.7</v>
          </cell>
          <cell r="E12">
            <v>67.375</v>
          </cell>
          <cell r="F12">
            <v>89</v>
          </cell>
          <cell r="G12">
            <v>37</v>
          </cell>
          <cell r="H12">
            <v>12.96</v>
          </cell>
          <cell r="J12">
            <v>31.680000000000003</v>
          </cell>
          <cell r="K12">
            <v>0</v>
          </cell>
        </row>
        <row r="13">
          <cell r="B13">
            <v>12.358333333333334</v>
          </cell>
          <cell r="C13">
            <v>18.899999999999999</v>
          </cell>
          <cell r="D13">
            <v>6.4</v>
          </cell>
          <cell r="E13">
            <v>58.875</v>
          </cell>
          <cell r="F13">
            <v>87</v>
          </cell>
          <cell r="G13">
            <v>24</v>
          </cell>
          <cell r="H13">
            <v>16.2</v>
          </cell>
          <cell r="J13">
            <v>36</v>
          </cell>
          <cell r="K13">
            <v>0</v>
          </cell>
        </row>
        <row r="14">
          <cell r="B14">
            <v>11.399999999999999</v>
          </cell>
          <cell r="C14">
            <v>22.3</v>
          </cell>
          <cell r="D14">
            <v>2.2999999999999998</v>
          </cell>
          <cell r="E14">
            <v>58</v>
          </cell>
          <cell r="F14">
            <v>92</v>
          </cell>
          <cell r="G14">
            <v>17</v>
          </cell>
          <cell r="H14">
            <v>11.16</v>
          </cell>
          <cell r="J14">
            <v>22.68</v>
          </cell>
          <cell r="K14">
            <v>0</v>
          </cell>
        </row>
        <row r="15">
          <cell r="B15">
            <v>14.541666666666666</v>
          </cell>
          <cell r="C15">
            <v>24.8</v>
          </cell>
          <cell r="D15">
            <v>6.2</v>
          </cell>
          <cell r="E15">
            <v>42.166666666666664</v>
          </cell>
          <cell r="F15">
            <v>70</v>
          </cell>
          <cell r="G15">
            <v>14</v>
          </cell>
          <cell r="H15">
            <v>12.96</v>
          </cell>
          <cell r="J15">
            <v>27.36</v>
          </cell>
          <cell r="K15">
            <v>0</v>
          </cell>
        </row>
        <row r="16">
          <cell r="B16">
            <v>16.583333333333332</v>
          </cell>
          <cell r="C16">
            <v>26.2</v>
          </cell>
          <cell r="D16">
            <v>6.3</v>
          </cell>
          <cell r="E16">
            <v>46.125</v>
          </cell>
          <cell r="F16">
            <v>81</v>
          </cell>
          <cell r="G16">
            <v>18</v>
          </cell>
          <cell r="H16">
            <v>12.96</v>
          </cell>
          <cell r="J16">
            <v>32.4</v>
          </cell>
          <cell r="K16">
            <v>0</v>
          </cell>
        </row>
        <row r="17">
          <cell r="B17">
            <v>19.004166666666666</v>
          </cell>
          <cell r="C17">
            <v>30.1</v>
          </cell>
          <cell r="D17">
            <v>9.6999999999999993</v>
          </cell>
          <cell r="E17">
            <v>38.875</v>
          </cell>
          <cell r="F17">
            <v>67</v>
          </cell>
          <cell r="G17">
            <v>12</v>
          </cell>
          <cell r="H17">
            <v>7.9200000000000008</v>
          </cell>
          <cell r="J17">
            <v>20.88</v>
          </cell>
          <cell r="K17">
            <v>0</v>
          </cell>
        </row>
        <row r="18">
          <cell r="B18">
            <v>19.133333333333336</v>
          </cell>
          <cell r="C18">
            <v>29.2</v>
          </cell>
          <cell r="D18">
            <v>7.9</v>
          </cell>
          <cell r="E18">
            <v>40.291666666666664</v>
          </cell>
          <cell r="F18">
            <v>75</v>
          </cell>
          <cell r="G18">
            <v>17</v>
          </cell>
          <cell r="H18">
            <v>11.879999999999999</v>
          </cell>
          <cell r="J18">
            <v>26.64</v>
          </cell>
          <cell r="K18">
            <v>0</v>
          </cell>
        </row>
        <row r="19">
          <cell r="B19">
            <v>19.745833333333337</v>
          </cell>
          <cell r="C19">
            <v>30.2</v>
          </cell>
          <cell r="D19">
            <v>10</v>
          </cell>
          <cell r="E19">
            <v>41.416666666666664</v>
          </cell>
          <cell r="F19">
            <v>74</v>
          </cell>
          <cell r="G19">
            <v>17</v>
          </cell>
          <cell r="H19">
            <v>11.879999999999999</v>
          </cell>
          <cell r="J19">
            <v>23.040000000000003</v>
          </cell>
          <cell r="K19">
            <v>0</v>
          </cell>
        </row>
        <row r="20">
          <cell r="B20">
            <v>22.537500000000005</v>
          </cell>
          <cell r="C20">
            <v>32.9</v>
          </cell>
          <cell r="D20">
            <v>14.6</v>
          </cell>
          <cell r="E20">
            <v>38.083333333333336</v>
          </cell>
          <cell r="F20">
            <v>61</v>
          </cell>
          <cell r="G20">
            <v>13</v>
          </cell>
          <cell r="H20">
            <v>12.24</v>
          </cell>
          <cell r="J20">
            <v>27.720000000000002</v>
          </cell>
          <cell r="K20">
            <v>0</v>
          </cell>
        </row>
        <row r="21">
          <cell r="B21">
            <v>24.291666666666671</v>
          </cell>
          <cell r="C21">
            <v>34.9</v>
          </cell>
          <cell r="D21">
            <v>13.3</v>
          </cell>
          <cell r="E21">
            <v>40.583333333333336</v>
          </cell>
          <cell r="F21">
            <v>75</v>
          </cell>
          <cell r="G21">
            <v>14</v>
          </cell>
          <cell r="H21">
            <v>13.68</v>
          </cell>
          <cell r="J21">
            <v>29.880000000000003</v>
          </cell>
          <cell r="K21">
            <v>0</v>
          </cell>
        </row>
        <row r="22">
          <cell r="B22">
            <v>26.466666666666665</v>
          </cell>
          <cell r="C22">
            <v>34.5</v>
          </cell>
          <cell r="D22">
            <v>19.899999999999999</v>
          </cell>
          <cell r="E22">
            <v>35.166666666666664</v>
          </cell>
          <cell r="F22">
            <v>52</v>
          </cell>
          <cell r="G22">
            <v>18</v>
          </cell>
          <cell r="H22">
            <v>31.319999999999997</v>
          </cell>
          <cell r="J22">
            <v>52.92</v>
          </cell>
          <cell r="K22">
            <v>0</v>
          </cell>
        </row>
        <row r="23">
          <cell r="B23">
            <v>28.287499999999994</v>
          </cell>
          <cell r="C23">
            <v>34.9</v>
          </cell>
          <cell r="D23">
            <v>23.5</v>
          </cell>
          <cell r="E23">
            <v>28.666666666666668</v>
          </cell>
          <cell r="F23">
            <v>39</v>
          </cell>
          <cell r="G23">
            <v>18</v>
          </cell>
          <cell r="H23">
            <v>20.16</v>
          </cell>
          <cell r="J23">
            <v>54.36</v>
          </cell>
          <cell r="K23">
            <v>0</v>
          </cell>
        </row>
        <row r="24">
          <cell r="B24">
            <v>20.283333333333335</v>
          </cell>
          <cell r="C24">
            <v>29.2</v>
          </cell>
          <cell r="D24">
            <v>14.5</v>
          </cell>
          <cell r="E24">
            <v>66.166666666666671</v>
          </cell>
          <cell r="F24">
            <v>89</v>
          </cell>
          <cell r="G24">
            <v>29</v>
          </cell>
          <cell r="H24">
            <v>19.079999999999998</v>
          </cell>
          <cell r="J24">
            <v>36.72</v>
          </cell>
          <cell r="K24">
            <v>1.5999999999999999</v>
          </cell>
        </row>
        <row r="25">
          <cell r="B25">
            <v>23.583333333333332</v>
          </cell>
          <cell r="C25">
            <v>35.6</v>
          </cell>
          <cell r="D25">
            <v>14.7</v>
          </cell>
          <cell r="E25">
            <v>65.375</v>
          </cell>
          <cell r="F25">
            <v>95</v>
          </cell>
          <cell r="G25">
            <v>23</v>
          </cell>
          <cell r="H25">
            <v>17.64</v>
          </cell>
          <cell r="J25">
            <v>42.84</v>
          </cell>
          <cell r="K25">
            <v>0</v>
          </cell>
        </row>
        <row r="26">
          <cell r="B26">
            <v>28.858333333333334</v>
          </cell>
          <cell r="C26">
            <v>35.6</v>
          </cell>
          <cell r="D26">
            <v>23.7</v>
          </cell>
          <cell r="E26">
            <v>35.541666666666664</v>
          </cell>
          <cell r="F26">
            <v>53</v>
          </cell>
          <cell r="G26">
            <v>18</v>
          </cell>
          <cell r="H26">
            <v>16.2</v>
          </cell>
          <cell r="J26">
            <v>39.6</v>
          </cell>
          <cell r="K26">
            <v>0</v>
          </cell>
        </row>
        <row r="27">
          <cell r="B27">
            <v>27.179166666666671</v>
          </cell>
          <cell r="C27">
            <v>36.5</v>
          </cell>
          <cell r="D27">
            <v>17.8</v>
          </cell>
          <cell r="E27">
            <v>38.375</v>
          </cell>
          <cell r="F27">
            <v>69</v>
          </cell>
          <cell r="G27">
            <v>20</v>
          </cell>
          <cell r="H27">
            <v>17.64</v>
          </cell>
          <cell r="J27">
            <v>42.84</v>
          </cell>
          <cell r="K27">
            <v>0</v>
          </cell>
        </row>
        <row r="28">
          <cell r="B28">
            <v>15.629166666666665</v>
          </cell>
          <cell r="C28">
            <v>23.7</v>
          </cell>
          <cell r="D28">
            <v>13.1</v>
          </cell>
          <cell r="E28">
            <v>75.625</v>
          </cell>
          <cell r="F28">
            <v>86</v>
          </cell>
          <cell r="G28">
            <v>60</v>
          </cell>
          <cell r="H28">
            <v>15.48</v>
          </cell>
          <cell r="J28">
            <v>35.28</v>
          </cell>
          <cell r="K28">
            <v>0</v>
          </cell>
        </row>
        <row r="29">
          <cell r="B29">
            <v>14.366666666666669</v>
          </cell>
          <cell r="C29">
            <v>24.3</v>
          </cell>
          <cell r="D29">
            <v>7.5</v>
          </cell>
          <cell r="E29">
            <v>67.625</v>
          </cell>
          <cell r="F29">
            <v>90</v>
          </cell>
          <cell r="G29">
            <v>40</v>
          </cell>
          <cell r="H29">
            <v>18.36</v>
          </cell>
          <cell r="J29">
            <v>36.72</v>
          </cell>
          <cell r="K29">
            <v>0</v>
          </cell>
        </row>
        <row r="30">
          <cell r="B30">
            <v>15.645833333333334</v>
          </cell>
          <cell r="C30">
            <v>25.5</v>
          </cell>
          <cell r="D30">
            <v>9.8000000000000007</v>
          </cell>
          <cell r="E30">
            <v>58.666666666666664</v>
          </cell>
          <cell r="F30">
            <v>84</v>
          </cell>
          <cell r="G30">
            <v>23</v>
          </cell>
          <cell r="H30">
            <v>18.720000000000002</v>
          </cell>
          <cell r="J30">
            <v>36</v>
          </cell>
          <cell r="K30">
            <v>0</v>
          </cell>
        </row>
        <row r="31">
          <cell r="B31">
            <v>17.762500000000003</v>
          </cell>
          <cell r="C31">
            <v>29</v>
          </cell>
          <cell r="D31">
            <v>7.5</v>
          </cell>
          <cell r="E31">
            <v>53.541666666666664</v>
          </cell>
          <cell r="F31">
            <v>87</v>
          </cell>
          <cell r="G31">
            <v>27</v>
          </cell>
          <cell r="H31">
            <v>18</v>
          </cell>
          <cell r="J31">
            <v>29.880000000000003</v>
          </cell>
          <cell r="K31">
            <v>0</v>
          </cell>
        </row>
        <row r="32">
          <cell r="B32">
            <v>18.820833333333329</v>
          </cell>
          <cell r="C32">
            <v>25.7</v>
          </cell>
          <cell r="D32">
            <v>14.8</v>
          </cell>
          <cell r="E32">
            <v>58.625</v>
          </cell>
          <cell r="F32">
            <v>84</v>
          </cell>
          <cell r="G32">
            <v>35</v>
          </cell>
          <cell r="H32">
            <v>12.96</v>
          </cell>
          <cell r="J32">
            <v>29.16</v>
          </cell>
          <cell r="K32">
            <v>0.4</v>
          </cell>
        </row>
        <row r="33">
          <cell r="B33">
            <v>22.887499999999992</v>
          </cell>
          <cell r="C33">
            <v>33.700000000000003</v>
          </cell>
          <cell r="D33">
            <v>13.2</v>
          </cell>
          <cell r="E33">
            <v>54.791666666666664</v>
          </cell>
          <cell r="F33">
            <v>91</v>
          </cell>
          <cell r="G33">
            <v>20</v>
          </cell>
          <cell r="H33">
            <v>12.24</v>
          </cell>
          <cell r="J33">
            <v>31.680000000000003</v>
          </cell>
          <cell r="K33">
            <v>0</v>
          </cell>
        </row>
        <row r="34">
          <cell r="B34">
            <v>26.662500000000005</v>
          </cell>
          <cell r="C34">
            <v>35</v>
          </cell>
          <cell r="D34">
            <v>19.5</v>
          </cell>
          <cell r="E34">
            <v>38.041666666666664</v>
          </cell>
          <cell r="F34">
            <v>59</v>
          </cell>
          <cell r="G34">
            <v>17</v>
          </cell>
          <cell r="H34">
            <v>25.92</v>
          </cell>
          <cell r="J34">
            <v>44.64</v>
          </cell>
          <cell r="K34">
            <v>0</v>
          </cell>
        </row>
        <row r="35">
          <cell r="B35">
            <v>27.520833333333332</v>
          </cell>
          <cell r="C35">
            <v>36.799999999999997</v>
          </cell>
          <cell r="D35">
            <v>20.2</v>
          </cell>
          <cell r="E35">
            <v>32.583333333333336</v>
          </cell>
          <cell r="F35">
            <v>52</v>
          </cell>
          <cell r="G35">
            <v>15</v>
          </cell>
          <cell r="H35">
            <v>28.8</v>
          </cell>
          <cell r="J35">
            <v>49.32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26.233333333333331</v>
          </cell>
          <cell r="C5">
            <v>34.799999999999997</v>
          </cell>
          <cell r="D5">
            <v>18.5</v>
          </cell>
          <cell r="E5">
            <v>33.833333333333336</v>
          </cell>
          <cell r="F5">
            <v>51</v>
          </cell>
          <cell r="G5">
            <v>18</v>
          </cell>
          <cell r="H5">
            <v>30.6</v>
          </cell>
          <cell r="J5">
            <v>61.560000000000009</v>
          </cell>
          <cell r="K5">
            <v>0</v>
          </cell>
        </row>
        <row r="6">
          <cell r="B6">
            <v>26.05</v>
          </cell>
          <cell r="C6">
            <v>33.799999999999997</v>
          </cell>
          <cell r="D6">
            <v>20.6</v>
          </cell>
          <cell r="E6">
            <v>43.166666666666664</v>
          </cell>
          <cell r="F6">
            <v>58</v>
          </cell>
          <cell r="G6">
            <v>24</v>
          </cell>
          <cell r="H6">
            <v>23.040000000000003</v>
          </cell>
          <cell r="J6">
            <v>35.64</v>
          </cell>
          <cell r="K6">
            <v>0</v>
          </cell>
        </row>
        <row r="7">
          <cell r="B7">
            <v>26.275000000000002</v>
          </cell>
          <cell r="C7">
            <v>32.9</v>
          </cell>
          <cell r="D7">
            <v>22.1</v>
          </cell>
          <cell r="E7">
            <v>47</v>
          </cell>
          <cell r="F7">
            <v>60</v>
          </cell>
          <cell r="G7">
            <v>27</v>
          </cell>
          <cell r="H7">
            <v>20.88</v>
          </cell>
          <cell r="J7">
            <v>33.840000000000003</v>
          </cell>
          <cell r="K7">
            <v>0</v>
          </cell>
        </row>
        <row r="8">
          <cell r="B8">
            <v>21.349999999999998</v>
          </cell>
          <cell r="C8">
            <v>25.9</v>
          </cell>
          <cell r="D8">
            <v>18.100000000000001</v>
          </cell>
          <cell r="E8">
            <v>77.95</v>
          </cell>
          <cell r="F8">
            <v>100</v>
          </cell>
          <cell r="G8">
            <v>49</v>
          </cell>
          <cell r="H8">
            <v>20.52</v>
          </cell>
          <cell r="J8">
            <v>38.159999999999997</v>
          </cell>
          <cell r="K8">
            <v>4.2</v>
          </cell>
        </row>
        <row r="9">
          <cell r="B9">
            <v>19.8</v>
          </cell>
          <cell r="C9">
            <v>25.8</v>
          </cell>
          <cell r="D9">
            <v>16.100000000000001</v>
          </cell>
          <cell r="E9">
            <v>73.0625</v>
          </cell>
          <cell r="F9">
            <v>100</v>
          </cell>
          <cell r="G9">
            <v>48</v>
          </cell>
          <cell r="H9">
            <v>17.64</v>
          </cell>
          <cell r="J9">
            <v>31.319999999999997</v>
          </cell>
          <cell r="K9">
            <v>0.2</v>
          </cell>
        </row>
        <row r="10">
          <cell r="B10">
            <v>20.966666666666665</v>
          </cell>
          <cell r="C10">
            <v>29.6</v>
          </cell>
          <cell r="D10">
            <v>15.3</v>
          </cell>
          <cell r="E10">
            <v>68.75</v>
          </cell>
          <cell r="F10">
            <v>93</v>
          </cell>
          <cell r="G10">
            <v>32</v>
          </cell>
          <cell r="H10">
            <v>17.28</v>
          </cell>
          <cell r="J10">
            <v>31.319999999999997</v>
          </cell>
          <cell r="K10">
            <v>0</v>
          </cell>
        </row>
        <row r="11">
          <cell r="B11">
            <v>22.879166666666666</v>
          </cell>
          <cell r="C11">
            <v>32.200000000000003</v>
          </cell>
          <cell r="D11">
            <v>15.8</v>
          </cell>
          <cell r="E11">
            <v>55.041666666666664</v>
          </cell>
          <cell r="F11">
            <v>83</v>
          </cell>
          <cell r="G11">
            <v>20</v>
          </cell>
          <cell r="H11">
            <v>18</v>
          </cell>
          <cell r="J11">
            <v>38.159999999999997</v>
          </cell>
          <cell r="K11">
            <v>0</v>
          </cell>
        </row>
        <row r="12">
          <cell r="B12">
            <v>21.079166666666669</v>
          </cell>
          <cell r="C12">
            <v>26.5</v>
          </cell>
          <cell r="D12">
            <v>18.100000000000001</v>
          </cell>
          <cell r="E12">
            <v>67.041666666666671</v>
          </cell>
          <cell r="F12">
            <v>88</v>
          </cell>
          <cell r="G12">
            <v>47</v>
          </cell>
          <cell r="H12">
            <v>21.96</v>
          </cell>
          <cell r="J12">
            <v>34.92</v>
          </cell>
          <cell r="K12">
            <v>0</v>
          </cell>
        </row>
        <row r="13">
          <cell r="B13">
            <v>16.808333333333334</v>
          </cell>
          <cell r="C13">
            <v>22.8</v>
          </cell>
          <cell r="D13">
            <v>11.7</v>
          </cell>
          <cell r="E13">
            <v>60.291666666666664</v>
          </cell>
          <cell r="F13">
            <v>91</v>
          </cell>
          <cell r="G13">
            <v>31</v>
          </cell>
          <cell r="H13">
            <v>29.52</v>
          </cell>
          <cell r="J13">
            <v>45.72</v>
          </cell>
          <cell r="K13">
            <v>0</v>
          </cell>
        </row>
        <row r="14">
          <cell r="B14">
            <v>15.904166666666663</v>
          </cell>
          <cell r="C14">
            <v>26</v>
          </cell>
          <cell r="D14">
            <v>8.3000000000000007</v>
          </cell>
          <cell r="E14">
            <v>49.541666666666664</v>
          </cell>
          <cell r="F14">
            <v>77</v>
          </cell>
          <cell r="G14">
            <v>22</v>
          </cell>
          <cell r="H14">
            <v>24.12</v>
          </cell>
          <cell r="J14">
            <v>33.840000000000003</v>
          </cell>
          <cell r="K14">
            <v>0</v>
          </cell>
        </row>
        <row r="15">
          <cell r="B15">
            <v>17.87916666666667</v>
          </cell>
          <cell r="C15">
            <v>26.6</v>
          </cell>
          <cell r="D15">
            <v>11.9</v>
          </cell>
          <cell r="E15">
            <v>43.458333333333336</v>
          </cell>
          <cell r="F15">
            <v>63</v>
          </cell>
          <cell r="G15">
            <v>23</v>
          </cell>
          <cell r="H15">
            <v>19.440000000000001</v>
          </cell>
          <cell r="J15">
            <v>33.840000000000003</v>
          </cell>
          <cell r="K15">
            <v>0</v>
          </cell>
        </row>
        <row r="16">
          <cell r="B16">
            <v>17.833333333333332</v>
          </cell>
          <cell r="C16">
            <v>28.1</v>
          </cell>
          <cell r="D16">
            <v>9.1999999999999993</v>
          </cell>
          <cell r="E16">
            <v>35.916666666666664</v>
          </cell>
          <cell r="F16">
            <v>59</v>
          </cell>
          <cell r="G16">
            <v>15</v>
          </cell>
          <cell r="H16">
            <v>19.8</v>
          </cell>
          <cell r="J16">
            <v>30.240000000000002</v>
          </cell>
          <cell r="K16">
            <v>0</v>
          </cell>
        </row>
        <row r="17">
          <cell r="B17">
            <v>20.69166666666667</v>
          </cell>
          <cell r="C17">
            <v>31.6</v>
          </cell>
          <cell r="D17">
            <v>12.4</v>
          </cell>
          <cell r="E17">
            <v>33.166666666666664</v>
          </cell>
          <cell r="F17">
            <v>52</v>
          </cell>
          <cell r="G17">
            <v>10</v>
          </cell>
          <cell r="H17">
            <v>18.720000000000002</v>
          </cell>
          <cell r="J17">
            <v>30.96</v>
          </cell>
          <cell r="K17">
            <v>0</v>
          </cell>
        </row>
        <row r="18">
          <cell r="B18">
            <v>21.691666666666674</v>
          </cell>
          <cell r="C18">
            <v>31.1</v>
          </cell>
          <cell r="D18">
            <v>13.3</v>
          </cell>
          <cell r="E18">
            <v>32.333333333333336</v>
          </cell>
          <cell r="F18">
            <v>56</v>
          </cell>
          <cell r="G18">
            <v>13</v>
          </cell>
          <cell r="H18">
            <v>17.64</v>
          </cell>
          <cell r="J18">
            <v>36</v>
          </cell>
          <cell r="K18">
            <v>0</v>
          </cell>
        </row>
        <row r="19">
          <cell r="B19">
            <v>23.458333333333332</v>
          </cell>
          <cell r="C19">
            <v>32.1</v>
          </cell>
          <cell r="D19">
            <v>17.2</v>
          </cell>
          <cell r="E19">
            <v>28.625</v>
          </cell>
          <cell r="F19">
            <v>43</v>
          </cell>
          <cell r="G19">
            <v>14</v>
          </cell>
          <cell r="H19">
            <v>23.400000000000002</v>
          </cell>
          <cell r="J19">
            <v>32.4</v>
          </cell>
          <cell r="K19">
            <v>0</v>
          </cell>
        </row>
        <row r="20">
          <cell r="B20">
            <v>25.308333333333334</v>
          </cell>
          <cell r="C20">
            <v>35.200000000000003</v>
          </cell>
          <cell r="D20">
            <v>16</v>
          </cell>
          <cell r="E20">
            <v>30.625</v>
          </cell>
          <cell r="F20">
            <v>52</v>
          </cell>
          <cell r="G20">
            <v>13</v>
          </cell>
          <cell r="H20">
            <v>21.6</v>
          </cell>
          <cell r="J20">
            <v>35.64</v>
          </cell>
          <cell r="K20">
            <v>0</v>
          </cell>
        </row>
        <row r="21">
          <cell r="B21">
            <v>27.0625</v>
          </cell>
          <cell r="C21">
            <v>35.6</v>
          </cell>
          <cell r="D21">
            <v>20.5</v>
          </cell>
          <cell r="E21">
            <v>30.333333333333332</v>
          </cell>
          <cell r="F21">
            <v>47</v>
          </cell>
          <cell r="G21">
            <v>14</v>
          </cell>
          <cell r="H21">
            <v>16.920000000000002</v>
          </cell>
          <cell r="J21">
            <v>34.56</v>
          </cell>
          <cell r="K21">
            <v>0</v>
          </cell>
        </row>
        <row r="22">
          <cell r="B22">
            <v>27.945833333333326</v>
          </cell>
          <cell r="C22">
            <v>36.700000000000003</v>
          </cell>
          <cell r="D22">
            <v>20.2</v>
          </cell>
          <cell r="E22">
            <v>31.166666666666668</v>
          </cell>
          <cell r="F22">
            <v>51</v>
          </cell>
          <cell r="G22">
            <v>14</v>
          </cell>
          <cell r="H22">
            <v>19.440000000000001</v>
          </cell>
          <cell r="J22">
            <v>39.24</v>
          </cell>
          <cell r="K22">
            <v>0</v>
          </cell>
        </row>
        <row r="23">
          <cell r="B23">
            <v>28.054166666666671</v>
          </cell>
          <cell r="C23">
            <v>35.6</v>
          </cell>
          <cell r="D23">
            <v>21.8</v>
          </cell>
          <cell r="E23">
            <v>29.5</v>
          </cell>
          <cell r="F23">
            <v>45</v>
          </cell>
          <cell r="G23">
            <v>14</v>
          </cell>
          <cell r="H23">
            <v>33.480000000000004</v>
          </cell>
          <cell r="J23">
            <v>52.2</v>
          </cell>
          <cell r="K23">
            <v>0</v>
          </cell>
        </row>
        <row r="24">
          <cell r="B24">
            <v>26.841666666666669</v>
          </cell>
          <cell r="C24">
            <v>33.5</v>
          </cell>
          <cell r="D24">
            <v>22.9</v>
          </cell>
          <cell r="E24">
            <v>40.458333333333336</v>
          </cell>
          <cell r="F24">
            <v>57</v>
          </cell>
          <cell r="G24">
            <v>28</v>
          </cell>
          <cell r="H24">
            <v>23.759999999999998</v>
          </cell>
          <cell r="J24">
            <v>35.64</v>
          </cell>
          <cell r="K24">
            <v>0</v>
          </cell>
        </row>
        <row r="25">
          <cell r="B25">
            <v>27.950000000000003</v>
          </cell>
          <cell r="C25">
            <v>35.799999999999997</v>
          </cell>
          <cell r="D25">
            <v>21.4</v>
          </cell>
          <cell r="E25">
            <v>41.166666666666664</v>
          </cell>
          <cell r="F25">
            <v>61</v>
          </cell>
          <cell r="G25">
            <v>19</v>
          </cell>
          <cell r="H25">
            <v>29.52</v>
          </cell>
          <cell r="J25">
            <v>43.2</v>
          </cell>
          <cell r="K25">
            <v>0</v>
          </cell>
        </row>
        <row r="26">
          <cell r="B26">
            <v>27.337500000000002</v>
          </cell>
          <cell r="C26">
            <v>35.700000000000003</v>
          </cell>
          <cell r="D26">
            <v>19.899999999999999</v>
          </cell>
          <cell r="E26">
            <v>33.166666666666664</v>
          </cell>
          <cell r="F26">
            <v>53</v>
          </cell>
          <cell r="G26">
            <v>13</v>
          </cell>
          <cell r="H26">
            <v>29.880000000000003</v>
          </cell>
          <cell r="J26">
            <v>45</v>
          </cell>
          <cell r="K26">
            <v>0</v>
          </cell>
        </row>
        <row r="27">
          <cell r="B27">
            <v>27.033333333333335</v>
          </cell>
          <cell r="C27">
            <v>35.200000000000003</v>
          </cell>
          <cell r="D27">
            <v>19.600000000000001</v>
          </cell>
          <cell r="E27">
            <v>25.25</v>
          </cell>
          <cell r="F27">
            <v>37</v>
          </cell>
          <cell r="G27">
            <v>14</v>
          </cell>
          <cell r="H27">
            <v>27.720000000000002</v>
          </cell>
          <cell r="J27">
            <v>49.32</v>
          </cell>
          <cell r="K27">
            <v>0</v>
          </cell>
        </row>
        <row r="28">
          <cell r="B28">
            <v>17.150000000000002</v>
          </cell>
          <cell r="C28">
            <v>26.9</v>
          </cell>
          <cell r="D28">
            <v>14.1</v>
          </cell>
          <cell r="E28">
            <v>79</v>
          </cell>
          <cell r="F28">
            <v>100</v>
          </cell>
          <cell r="G28">
            <v>27</v>
          </cell>
          <cell r="H28">
            <v>18.36</v>
          </cell>
          <cell r="J28">
            <v>41.4</v>
          </cell>
          <cell r="K28">
            <v>0</v>
          </cell>
        </row>
        <row r="29">
          <cell r="B29">
            <v>17.183333333333334</v>
          </cell>
          <cell r="C29">
            <v>25.7</v>
          </cell>
          <cell r="D29">
            <v>10.1</v>
          </cell>
          <cell r="E29">
            <v>70.25</v>
          </cell>
          <cell r="F29">
            <v>100</v>
          </cell>
          <cell r="G29">
            <v>45</v>
          </cell>
          <cell r="H29">
            <v>20.52</v>
          </cell>
          <cell r="J29">
            <v>34.56</v>
          </cell>
          <cell r="K29">
            <v>0</v>
          </cell>
        </row>
        <row r="30">
          <cell r="B30">
            <v>18.883333333333333</v>
          </cell>
          <cell r="C30">
            <v>29.4</v>
          </cell>
          <cell r="D30">
            <v>11</v>
          </cell>
          <cell r="E30">
            <v>64.478260869565219</v>
          </cell>
          <cell r="F30">
            <v>97</v>
          </cell>
          <cell r="G30">
            <v>33</v>
          </cell>
          <cell r="H30">
            <v>23.400000000000002</v>
          </cell>
          <cell r="J30">
            <v>37.440000000000005</v>
          </cell>
          <cell r="K30">
            <v>0</v>
          </cell>
        </row>
        <row r="31">
          <cell r="B31">
            <v>22.591666666666672</v>
          </cell>
          <cell r="C31">
            <v>32</v>
          </cell>
          <cell r="D31">
            <v>15.8</v>
          </cell>
          <cell r="E31">
            <v>51.916666666666664</v>
          </cell>
          <cell r="F31">
            <v>72</v>
          </cell>
          <cell r="G31">
            <v>23</v>
          </cell>
          <cell r="H31">
            <v>27</v>
          </cell>
          <cell r="J31">
            <v>38.159999999999997</v>
          </cell>
          <cell r="K31">
            <v>0</v>
          </cell>
        </row>
        <row r="32">
          <cell r="B32">
            <v>25.233333333333334</v>
          </cell>
          <cell r="C32">
            <v>33.9</v>
          </cell>
          <cell r="D32">
            <v>18.5</v>
          </cell>
          <cell r="E32">
            <v>46</v>
          </cell>
          <cell r="F32">
            <v>67</v>
          </cell>
          <cell r="G32">
            <v>24</v>
          </cell>
          <cell r="H32">
            <v>20.16</v>
          </cell>
          <cell r="J32">
            <v>33.480000000000004</v>
          </cell>
          <cell r="K32">
            <v>0.2</v>
          </cell>
        </row>
        <row r="33">
          <cell r="B33">
            <v>25.225000000000005</v>
          </cell>
          <cell r="C33">
            <v>35.1</v>
          </cell>
          <cell r="D33">
            <v>17.8</v>
          </cell>
          <cell r="E33">
            <v>52.291666666666664</v>
          </cell>
          <cell r="F33">
            <v>84</v>
          </cell>
          <cell r="G33">
            <v>20</v>
          </cell>
          <cell r="H33">
            <v>29.52</v>
          </cell>
          <cell r="J33">
            <v>42.12</v>
          </cell>
          <cell r="K33">
            <v>0</v>
          </cell>
        </row>
        <row r="34">
          <cell r="B34">
            <v>27.325000000000003</v>
          </cell>
          <cell r="C34">
            <v>35.700000000000003</v>
          </cell>
          <cell r="D34">
            <v>21.3</v>
          </cell>
          <cell r="E34">
            <v>40.458333333333336</v>
          </cell>
          <cell r="F34">
            <v>62</v>
          </cell>
          <cell r="G34">
            <v>17</v>
          </cell>
          <cell r="H34">
            <v>27</v>
          </cell>
          <cell r="J34">
            <v>40.32</v>
          </cell>
          <cell r="K34">
            <v>0</v>
          </cell>
        </row>
        <row r="35">
          <cell r="B35">
            <v>27.991666666666671</v>
          </cell>
          <cell r="C35">
            <v>36.5</v>
          </cell>
          <cell r="D35">
            <v>21.8</v>
          </cell>
          <cell r="E35">
            <v>37.833333333333336</v>
          </cell>
          <cell r="F35">
            <v>60</v>
          </cell>
          <cell r="G35">
            <v>17</v>
          </cell>
          <cell r="H35">
            <v>26.28</v>
          </cell>
          <cell r="J35">
            <v>43.2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20.958333333333332</v>
          </cell>
          <cell r="C5">
            <v>32.6</v>
          </cell>
          <cell r="D5">
            <v>13</v>
          </cell>
          <cell r="E5">
            <v>54</v>
          </cell>
          <cell r="F5">
            <v>77</v>
          </cell>
          <cell r="G5">
            <v>26</v>
          </cell>
          <cell r="H5">
            <v>14.04</v>
          </cell>
          <cell r="J5">
            <v>29.880000000000003</v>
          </cell>
          <cell r="K5">
            <v>0</v>
          </cell>
        </row>
        <row r="6">
          <cell r="B6">
            <v>24.708333333333332</v>
          </cell>
          <cell r="C6">
            <v>31.8</v>
          </cell>
          <cell r="D6">
            <v>18.100000000000001</v>
          </cell>
          <cell r="E6">
            <v>44.375</v>
          </cell>
          <cell r="F6">
            <v>65</v>
          </cell>
          <cell r="G6">
            <v>24</v>
          </cell>
          <cell r="H6">
            <v>13.32</v>
          </cell>
          <cell r="J6">
            <v>29.16</v>
          </cell>
          <cell r="K6">
            <v>0</v>
          </cell>
        </row>
        <row r="7">
          <cell r="B7">
            <v>23.808333333333334</v>
          </cell>
          <cell r="C7">
            <v>31.9</v>
          </cell>
          <cell r="D7">
            <v>16.899999999999999</v>
          </cell>
          <cell r="E7">
            <v>43.916666666666664</v>
          </cell>
          <cell r="F7">
            <v>73</v>
          </cell>
          <cell r="G7">
            <v>21</v>
          </cell>
          <cell r="H7">
            <v>10.08</v>
          </cell>
          <cell r="J7">
            <v>21.96</v>
          </cell>
          <cell r="K7">
            <v>0</v>
          </cell>
        </row>
        <row r="8">
          <cell r="B8">
            <v>21.708333333333339</v>
          </cell>
          <cell r="C8">
            <v>25.1</v>
          </cell>
          <cell r="D8">
            <v>18</v>
          </cell>
          <cell r="E8">
            <v>45.875</v>
          </cell>
          <cell r="F8">
            <v>69</v>
          </cell>
          <cell r="G8">
            <v>31</v>
          </cell>
          <cell r="H8">
            <v>7.2</v>
          </cell>
          <cell r="J8">
            <v>21.6</v>
          </cell>
          <cell r="K8">
            <v>0</v>
          </cell>
        </row>
        <row r="9">
          <cell r="B9">
            <v>20.229166666666668</v>
          </cell>
          <cell r="C9">
            <v>25.6</v>
          </cell>
          <cell r="D9">
            <v>17.600000000000001</v>
          </cell>
          <cell r="E9">
            <v>66.875</v>
          </cell>
          <cell r="F9">
            <v>87</v>
          </cell>
          <cell r="G9">
            <v>42</v>
          </cell>
          <cell r="H9">
            <v>7.9200000000000008</v>
          </cell>
          <cell r="J9">
            <v>21.6</v>
          </cell>
          <cell r="K9">
            <v>0</v>
          </cell>
        </row>
        <row r="10">
          <cell r="B10">
            <v>19.704166666666666</v>
          </cell>
          <cell r="C10">
            <v>28.9</v>
          </cell>
          <cell r="D10">
            <v>13.4</v>
          </cell>
          <cell r="E10">
            <v>65.166666666666671</v>
          </cell>
          <cell r="F10">
            <v>88</v>
          </cell>
          <cell r="G10">
            <v>29</v>
          </cell>
          <cell r="H10">
            <v>6.12</v>
          </cell>
          <cell r="J10">
            <v>18.720000000000002</v>
          </cell>
          <cell r="K10">
            <v>0</v>
          </cell>
        </row>
        <row r="11">
          <cell r="B11">
            <v>20.895833333333332</v>
          </cell>
          <cell r="C11">
            <v>31</v>
          </cell>
          <cell r="D11">
            <v>13.9</v>
          </cell>
          <cell r="E11">
            <v>59.208333333333336</v>
          </cell>
          <cell r="F11">
            <v>80</v>
          </cell>
          <cell r="G11">
            <v>27</v>
          </cell>
          <cell r="H11">
            <v>5.4</v>
          </cell>
          <cell r="J11">
            <v>18.36</v>
          </cell>
          <cell r="K11">
            <v>0</v>
          </cell>
        </row>
        <row r="12">
          <cell r="B12">
            <v>20.279166666666669</v>
          </cell>
          <cell r="C12">
            <v>25.9</v>
          </cell>
          <cell r="D12">
            <v>16.5</v>
          </cell>
          <cell r="E12">
            <v>67.041666666666671</v>
          </cell>
          <cell r="F12">
            <v>79</v>
          </cell>
          <cell r="G12">
            <v>51</v>
          </cell>
          <cell r="H12">
            <v>11.520000000000001</v>
          </cell>
          <cell r="J12">
            <v>29.52</v>
          </cell>
          <cell r="K12">
            <v>0</v>
          </cell>
        </row>
        <row r="13">
          <cell r="B13">
            <v>15.616666666666667</v>
          </cell>
          <cell r="C13">
            <v>22.2</v>
          </cell>
          <cell r="D13">
            <v>10.5</v>
          </cell>
          <cell r="E13">
            <v>59.208333333333336</v>
          </cell>
          <cell r="F13">
            <v>80</v>
          </cell>
          <cell r="G13">
            <v>26</v>
          </cell>
          <cell r="H13">
            <v>10.08</v>
          </cell>
          <cell r="J13">
            <v>24.840000000000003</v>
          </cell>
          <cell r="K13">
            <v>0</v>
          </cell>
        </row>
        <row r="14">
          <cell r="B14">
            <v>14.670833333333333</v>
          </cell>
          <cell r="C14">
            <v>24.4</v>
          </cell>
          <cell r="D14">
            <v>7.1</v>
          </cell>
          <cell r="E14">
            <v>48.25</v>
          </cell>
          <cell r="F14">
            <v>81</v>
          </cell>
          <cell r="G14">
            <v>15</v>
          </cell>
          <cell r="H14">
            <v>5.4</v>
          </cell>
          <cell r="J14">
            <v>15.840000000000002</v>
          </cell>
          <cell r="K14">
            <v>0</v>
          </cell>
        </row>
        <row r="15">
          <cell r="B15">
            <v>15.795833333333333</v>
          </cell>
          <cell r="C15">
            <v>25.3</v>
          </cell>
          <cell r="D15">
            <v>7.8</v>
          </cell>
          <cell r="E15">
            <v>48.416666666666664</v>
          </cell>
          <cell r="F15">
            <v>82</v>
          </cell>
          <cell r="G15">
            <v>21</v>
          </cell>
          <cell r="H15">
            <v>6.12</v>
          </cell>
          <cell r="J15">
            <v>20.88</v>
          </cell>
          <cell r="K15">
            <v>0</v>
          </cell>
        </row>
        <row r="16">
          <cell r="B16">
            <v>17.637499999999999</v>
          </cell>
          <cell r="C16">
            <v>26.8</v>
          </cell>
          <cell r="D16">
            <v>10.1</v>
          </cell>
          <cell r="E16">
            <v>46.333333333333336</v>
          </cell>
          <cell r="F16">
            <v>70</v>
          </cell>
          <cell r="G16">
            <v>17</v>
          </cell>
          <cell r="H16">
            <v>5.7600000000000007</v>
          </cell>
          <cell r="J16">
            <v>16.2</v>
          </cell>
          <cell r="K16">
            <v>0</v>
          </cell>
        </row>
        <row r="17">
          <cell r="B17">
            <v>18.616666666666667</v>
          </cell>
          <cell r="C17">
            <v>31</v>
          </cell>
          <cell r="D17">
            <v>9.5</v>
          </cell>
          <cell r="E17">
            <v>46.791666666666664</v>
          </cell>
          <cell r="F17">
            <v>86</v>
          </cell>
          <cell r="G17">
            <v>13</v>
          </cell>
          <cell r="H17">
            <v>6.12</v>
          </cell>
          <cell r="J17">
            <v>16.2</v>
          </cell>
          <cell r="K17">
            <v>0</v>
          </cell>
        </row>
        <row r="18">
          <cell r="B18">
            <v>19.975000000000001</v>
          </cell>
          <cell r="C18">
            <v>31.2</v>
          </cell>
          <cell r="D18">
            <v>10.5</v>
          </cell>
          <cell r="E18">
            <v>43.291666666666664</v>
          </cell>
          <cell r="F18">
            <v>82</v>
          </cell>
          <cell r="G18">
            <v>14</v>
          </cell>
          <cell r="H18">
            <v>5.04</v>
          </cell>
          <cell r="J18">
            <v>18.720000000000002</v>
          </cell>
          <cell r="K18">
            <v>0</v>
          </cell>
        </row>
        <row r="19">
          <cell r="B19">
            <v>19.479166666666664</v>
          </cell>
          <cell r="C19">
            <v>29.9</v>
          </cell>
          <cell r="D19">
            <v>11.4</v>
          </cell>
          <cell r="E19">
            <v>47.125</v>
          </cell>
          <cell r="F19">
            <v>78</v>
          </cell>
          <cell r="G19">
            <v>20</v>
          </cell>
          <cell r="H19">
            <v>6.12</v>
          </cell>
          <cell r="J19">
            <v>18</v>
          </cell>
          <cell r="K19">
            <v>0</v>
          </cell>
        </row>
        <row r="20">
          <cell r="B20">
            <v>21.241666666666664</v>
          </cell>
          <cell r="C20">
            <v>31.9</v>
          </cell>
          <cell r="D20">
            <v>13.2</v>
          </cell>
          <cell r="E20">
            <v>50.916666666666664</v>
          </cell>
          <cell r="F20">
            <v>79</v>
          </cell>
          <cell r="G20">
            <v>26</v>
          </cell>
          <cell r="H20">
            <v>5.7600000000000007</v>
          </cell>
          <cell r="J20">
            <v>18.36</v>
          </cell>
          <cell r="K20">
            <v>0</v>
          </cell>
        </row>
        <row r="21">
          <cell r="B21">
            <v>24.104166666666661</v>
          </cell>
          <cell r="C21">
            <v>33.799999999999997</v>
          </cell>
          <cell r="D21">
            <v>17.399999999999999</v>
          </cell>
          <cell r="E21">
            <v>47.416666666666664</v>
          </cell>
          <cell r="F21">
            <v>72</v>
          </cell>
          <cell r="G21">
            <v>19</v>
          </cell>
          <cell r="H21">
            <v>7.9200000000000008</v>
          </cell>
          <cell r="J21">
            <v>20.16</v>
          </cell>
          <cell r="K21">
            <v>0</v>
          </cell>
        </row>
        <row r="22">
          <cell r="B22">
            <v>24.716666666666669</v>
          </cell>
          <cell r="C22">
            <v>34.200000000000003</v>
          </cell>
          <cell r="D22">
            <v>17.100000000000001</v>
          </cell>
          <cell r="E22">
            <v>43.666666666666664</v>
          </cell>
          <cell r="F22">
            <v>71</v>
          </cell>
          <cell r="G22">
            <v>18</v>
          </cell>
          <cell r="H22">
            <v>10.8</v>
          </cell>
          <cell r="J22">
            <v>26.28</v>
          </cell>
          <cell r="K22">
            <v>0</v>
          </cell>
        </row>
        <row r="23">
          <cell r="B23">
            <v>25.870833333333326</v>
          </cell>
          <cell r="C23">
            <v>36.299999999999997</v>
          </cell>
          <cell r="D23">
            <v>17.8</v>
          </cell>
          <cell r="E23">
            <v>35.625</v>
          </cell>
          <cell r="F23">
            <v>56</v>
          </cell>
          <cell r="G23">
            <v>14</v>
          </cell>
          <cell r="H23">
            <v>13.68</v>
          </cell>
          <cell r="J23">
            <v>34.56</v>
          </cell>
          <cell r="K23">
            <v>0</v>
          </cell>
        </row>
        <row r="24">
          <cell r="B24">
            <v>23.216666666666669</v>
          </cell>
          <cell r="C24">
            <v>28.3</v>
          </cell>
          <cell r="D24">
            <v>20</v>
          </cell>
          <cell r="E24">
            <v>55.375</v>
          </cell>
          <cell r="F24">
            <v>90</v>
          </cell>
          <cell r="G24">
            <v>29</v>
          </cell>
          <cell r="H24">
            <v>9</v>
          </cell>
          <cell r="J24">
            <v>24.840000000000003</v>
          </cell>
          <cell r="K24">
            <v>3.6</v>
          </cell>
        </row>
        <row r="25">
          <cell r="B25">
            <v>25.350000000000005</v>
          </cell>
          <cell r="C25">
            <v>35.799999999999997</v>
          </cell>
          <cell r="D25">
            <v>18.2</v>
          </cell>
          <cell r="E25">
            <v>63.416666666666664</v>
          </cell>
          <cell r="F25">
            <v>93</v>
          </cell>
          <cell r="G25">
            <v>22</v>
          </cell>
          <cell r="H25">
            <v>8.2799999999999994</v>
          </cell>
          <cell r="J25">
            <v>25.92</v>
          </cell>
          <cell r="K25">
            <v>0</v>
          </cell>
        </row>
        <row r="26">
          <cell r="B26">
            <v>27.383333333333336</v>
          </cell>
          <cell r="C26">
            <v>36.4</v>
          </cell>
          <cell r="D26">
            <v>20.2</v>
          </cell>
          <cell r="E26">
            <v>43.625</v>
          </cell>
          <cell r="F26">
            <v>74</v>
          </cell>
          <cell r="G26">
            <v>15</v>
          </cell>
          <cell r="H26">
            <v>14.4</v>
          </cell>
          <cell r="J26">
            <v>31.319999999999997</v>
          </cell>
          <cell r="K26">
            <v>0</v>
          </cell>
        </row>
        <row r="27">
          <cell r="B27">
            <v>27.720833333333335</v>
          </cell>
          <cell r="C27">
            <v>37.5</v>
          </cell>
          <cell r="D27">
            <v>19.2</v>
          </cell>
          <cell r="E27">
            <v>29.375</v>
          </cell>
          <cell r="F27">
            <v>50</v>
          </cell>
          <cell r="G27">
            <v>11</v>
          </cell>
          <cell r="H27">
            <v>12.24</v>
          </cell>
          <cell r="J27">
            <v>29.16</v>
          </cell>
          <cell r="K27">
            <v>0</v>
          </cell>
        </row>
        <row r="28">
          <cell r="B28">
            <v>24.279166666666672</v>
          </cell>
          <cell r="C28">
            <v>30.4</v>
          </cell>
          <cell r="D28">
            <v>19.2</v>
          </cell>
          <cell r="E28">
            <v>52.666666666666664</v>
          </cell>
          <cell r="F28">
            <v>81</v>
          </cell>
          <cell r="G28">
            <v>28</v>
          </cell>
          <cell r="H28">
            <v>9</v>
          </cell>
          <cell r="J28">
            <v>22.32</v>
          </cell>
          <cell r="K28">
            <v>0</v>
          </cell>
        </row>
        <row r="29">
          <cell r="B29">
            <v>20.029166666666669</v>
          </cell>
          <cell r="C29">
            <v>29.7</v>
          </cell>
          <cell r="D29">
            <v>14.5</v>
          </cell>
          <cell r="E29">
            <v>65.583333333333329</v>
          </cell>
          <cell r="F29">
            <v>86</v>
          </cell>
          <cell r="G29">
            <v>37</v>
          </cell>
          <cell r="H29">
            <v>10.08</v>
          </cell>
          <cell r="J29">
            <v>32.04</v>
          </cell>
          <cell r="K29">
            <v>0</v>
          </cell>
        </row>
        <row r="30">
          <cell r="B30">
            <v>21.858333333333331</v>
          </cell>
          <cell r="C30">
            <v>30</v>
          </cell>
          <cell r="D30">
            <v>15.2</v>
          </cell>
          <cell r="E30">
            <v>59.333333333333336</v>
          </cell>
          <cell r="F30">
            <v>85</v>
          </cell>
          <cell r="G30">
            <v>32</v>
          </cell>
          <cell r="H30">
            <v>12.6</v>
          </cell>
          <cell r="J30">
            <v>31.680000000000003</v>
          </cell>
          <cell r="K30">
            <v>0</v>
          </cell>
        </row>
        <row r="31">
          <cell r="B31">
            <v>23.3125</v>
          </cell>
          <cell r="C31">
            <v>32.6</v>
          </cell>
          <cell r="D31">
            <v>16.399999999999999</v>
          </cell>
          <cell r="E31">
            <v>51.333333333333336</v>
          </cell>
          <cell r="F31">
            <v>76</v>
          </cell>
          <cell r="G31">
            <v>26</v>
          </cell>
          <cell r="H31">
            <v>8.2799999999999994</v>
          </cell>
          <cell r="J31">
            <v>20.52</v>
          </cell>
          <cell r="K31">
            <v>0</v>
          </cell>
        </row>
        <row r="32">
          <cell r="B32">
            <v>22.370833333333334</v>
          </cell>
          <cell r="C32">
            <v>28.7</v>
          </cell>
          <cell r="D32">
            <v>18.2</v>
          </cell>
          <cell r="E32">
            <v>58.25</v>
          </cell>
          <cell r="F32">
            <v>91</v>
          </cell>
          <cell r="G32">
            <v>38</v>
          </cell>
          <cell r="H32">
            <v>8.64</v>
          </cell>
          <cell r="J32">
            <v>27.36</v>
          </cell>
          <cell r="K32">
            <v>2.2000000000000002</v>
          </cell>
        </row>
        <row r="33">
          <cell r="B33">
            <v>23.412499999999998</v>
          </cell>
          <cell r="C33">
            <v>32.200000000000003</v>
          </cell>
          <cell r="D33">
            <v>17.5</v>
          </cell>
          <cell r="E33">
            <v>64.541666666666671</v>
          </cell>
          <cell r="F33">
            <v>94</v>
          </cell>
          <cell r="G33">
            <v>28</v>
          </cell>
          <cell r="H33">
            <v>6.48</v>
          </cell>
          <cell r="J33">
            <v>18.720000000000002</v>
          </cell>
          <cell r="K33">
            <v>0</v>
          </cell>
        </row>
        <row r="34">
          <cell r="B34">
            <v>25.533333333333331</v>
          </cell>
          <cell r="C34">
            <v>33.299999999999997</v>
          </cell>
          <cell r="D34">
            <v>17.899999999999999</v>
          </cell>
          <cell r="E34">
            <v>48.25</v>
          </cell>
          <cell r="F34">
            <v>80</v>
          </cell>
          <cell r="G34">
            <v>22</v>
          </cell>
          <cell r="H34">
            <v>12.24</v>
          </cell>
          <cell r="J34">
            <v>26.64</v>
          </cell>
          <cell r="K34">
            <v>0</v>
          </cell>
        </row>
        <row r="35">
          <cell r="B35">
            <v>26.158333333333331</v>
          </cell>
          <cell r="C35">
            <v>34.5</v>
          </cell>
          <cell r="D35">
            <v>19.100000000000001</v>
          </cell>
          <cell r="E35">
            <v>38.375</v>
          </cell>
          <cell r="F35">
            <v>66</v>
          </cell>
          <cell r="G35">
            <v>19</v>
          </cell>
          <cell r="H35">
            <v>14.4</v>
          </cell>
          <cell r="J35">
            <v>29.880000000000003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Angél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rascunho"/>
      <sheetName val="Agosto"/>
      <sheetName val="Setembro"/>
      <sheetName val="Outubro"/>
      <sheetName val="Novembro"/>
      <sheetName val="Dezembro"/>
      <sheetName val="BoletimAquidaua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AralMorei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Bandeirant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rascun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25.483333333333334</v>
          </cell>
          <cell r="C5">
            <v>35.799999999999997</v>
          </cell>
          <cell r="D5">
            <v>16.600000000000001</v>
          </cell>
          <cell r="E5">
            <v>42.791666666666664</v>
          </cell>
          <cell r="F5">
            <v>79</v>
          </cell>
          <cell r="G5">
            <v>19</v>
          </cell>
          <cell r="H5">
            <v>19.8</v>
          </cell>
          <cell r="J5">
            <v>48.6</v>
          </cell>
          <cell r="K5">
            <v>0</v>
          </cell>
        </row>
        <row r="6">
          <cell r="B6">
            <v>26.108333333333331</v>
          </cell>
          <cell r="C6">
            <v>34.6</v>
          </cell>
          <cell r="D6">
            <v>18.5</v>
          </cell>
          <cell r="E6">
            <v>53.041666666666664</v>
          </cell>
          <cell r="F6">
            <v>82</v>
          </cell>
          <cell r="G6">
            <v>29</v>
          </cell>
          <cell r="H6">
            <v>14.04</v>
          </cell>
          <cell r="J6">
            <v>35.28</v>
          </cell>
          <cell r="K6">
            <v>0</v>
          </cell>
        </row>
        <row r="7">
          <cell r="B7">
            <v>26.470833333333335</v>
          </cell>
          <cell r="C7">
            <v>34.299999999999997</v>
          </cell>
          <cell r="D7">
            <v>19.899999999999999</v>
          </cell>
          <cell r="E7">
            <v>58.541666666666664</v>
          </cell>
          <cell r="F7">
            <v>84</v>
          </cell>
          <cell r="G7">
            <v>31</v>
          </cell>
          <cell r="H7">
            <v>15.120000000000001</v>
          </cell>
          <cell r="J7">
            <v>28.44</v>
          </cell>
          <cell r="K7">
            <v>0</v>
          </cell>
        </row>
        <row r="8">
          <cell r="B8">
            <v>22.254166666666666</v>
          </cell>
          <cell r="C8">
            <v>27.5</v>
          </cell>
          <cell r="D8">
            <v>20.100000000000001</v>
          </cell>
          <cell r="E8">
            <v>83.458333333333329</v>
          </cell>
          <cell r="F8">
            <v>93</v>
          </cell>
          <cell r="G8">
            <v>55</v>
          </cell>
          <cell r="H8">
            <v>15.120000000000001</v>
          </cell>
          <cell r="J8">
            <v>41.76</v>
          </cell>
          <cell r="K8">
            <v>10.999999999999998</v>
          </cell>
        </row>
        <row r="9">
          <cell r="B9">
            <v>21.829166666666669</v>
          </cell>
          <cell r="C9">
            <v>27.8</v>
          </cell>
          <cell r="D9">
            <v>18.399999999999999</v>
          </cell>
          <cell r="E9">
            <v>74.958333333333329</v>
          </cell>
          <cell r="F9">
            <v>92</v>
          </cell>
          <cell r="G9">
            <v>42</v>
          </cell>
          <cell r="H9">
            <v>8.64</v>
          </cell>
          <cell r="J9">
            <v>15.48</v>
          </cell>
          <cell r="K9">
            <v>1.8</v>
          </cell>
        </row>
        <row r="10">
          <cell r="B10">
            <v>21.904166666666669</v>
          </cell>
          <cell r="C10">
            <v>29</v>
          </cell>
          <cell r="D10">
            <v>16</v>
          </cell>
          <cell r="E10">
            <v>68.583333333333329</v>
          </cell>
          <cell r="F10">
            <v>92</v>
          </cell>
          <cell r="G10">
            <v>34</v>
          </cell>
          <cell r="H10">
            <v>11.879999999999999</v>
          </cell>
          <cell r="J10">
            <v>23.040000000000003</v>
          </cell>
          <cell r="K10">
            <v>0</v>
          </cell>
        </row>
        <row r="11">
          <cell r="B11">
            <v>22.129166666666666</v>
          </cell>
          <cell r="C11">
            <v>30.8</v>
          </cell>
          <cell r="D11">
            <v>15.4</v>
          </cell>
          <cell r="E11">
            <v>66.125</v>
          </cell>
          <cell r="F11">
            <v>91</v>
          </cell>
          <cell r="G11">
            <v>33</v>
          </cell>
          <cell r="H11">
            <v>10.08</v>
          </cell>
          <cell r="J11">
            <v>24.840000000000003</v>
          </cell>
          <cell r="K11">
            <v>0</v>
          </cell>
        </row>
        <row r="12">
          <cell r="B12">
            <v>20.845833333333335</v>
          </cell>
          <cell r="C12">
            <v>24.6</v>
          </cell>
          <cell r="D12">
            <v>17.8</v>
          </cell>
          <cell r="E12">
            <v>65.958333333333329</v>
          </cell>
          <cell r="F12">
            <v>88</v>
          </cell>
          <cell r="G12">
            <v>36</v>
          </cell>
          <cell r="H12">
            <v>10.08</v>
          </cell>
          <cell r="J12">
            <v>27.720000000000002</v>
          </cell>
          <cell r="K12">
            <v>0</v>
          </cell>
        </row>
        <row r="13">
          <cell r="B13">
            <v>14.925000000000004</v>
          </cell>
          <cell r="C13">
            <v>21.1</v>
          </cell>
          <cell r="D13">
            <v>9.1</v>
          </cell>
          <cell r="E13">
            <v>54.875</v>
          </cell>
          <cell r="F13">
            <v>84</v>
          </cell>
          <cell r="G13">
            <v>22</v>
          </cell>
          <cell r="H13">
            <v>9.3600000000000012</v>
          </cell>
          <cell r="J13">
            <v>27</v>
          </cell>
          <cell r="K13">
            <v>0</v>
          </cell>
        </row>
        <row r="14">
          <cell r="B14">
            <v>14.091666666666669</v>
          </cell>
          <cell r="C14">
            <v>24.5</v>
          </cell>
          <cell r="D14">
            <v>5.9</v>
          </cell>
          <cell r="E14">
            <v>54.041666666666664</v>
          </cell>
          <cell r="F14">
            <v>83</v>
          </cell>
          <cell r="G14">
            <v>18</v>
          </cell>
          <cell r="H14">
            <v>11.520000000000001</v>
          </cell>
          <cell r="J14">
            <v>27.36</v>
          </cell>
          <cell r="K14">
            <v>0</v>
          </cell>
        </row>
        <row r="15">
          <cell r="B15">
            <v>15.55833333333333</v>
          </cell>
          <cell r="C15">
            <v>26.4</v>
          </cell>
          <cell r="D15">
            <v>6.5</v>
          </cell>
          <cell r="E15">
            <v>51.208333333333336</v>
          </cell>
          <cell r="F15">
            <v>85</v>
          </cell>
          <cell r="G15">
            <v>14</v>
          </cell>
          <cell r="H15">
            <v>13.68</v>
          </cell>
          <cell r="J15">
            <v>26.64</v>
          </cell>
          <cell r="K15">
            <v>0</v>
          </cell>
        </row>
        <row r="16">
          <cell r="B16">
            <v>17.216666666666669</v>
          </cell>
          <cell r="C16">
            <v>28.3</v>
          </cell>
          <cell r="D16">
            <v>8.3000000000000007</v>
          </cell>
          <cell r="E16">
            <v>52.416666666666664</v>
          </cell>
          <cell r="F16">
            <v>84</v>
          </cell>
          <cell r="G16">
            <v>19</v>
          </cell>
          <cell r="H16">
            <v>11.520000000000001</v>
          </cell>
          <cell r="J16">
            <v>25.56</v>
          </cell>
          <cell r="K16">
            <v>0</v>
          </cell>
        </row>
        <row r="17">
          <cell r="B17">
            <v>19.533333333333328</v>
          </cell>
          <cell r="C17">
            <v>31.3</v>
          </cell>
          <cell r="D17">
            <v>9.8000000000000007</v>
          </cell>
          <cell r="E17">
            <v>48.875</v>
          </cell>
          <cell r="F17">
            <v>83</v>
          </cell>
          <cell r="G17">
            <v>12</v>
          </cell>
          <cell r="H17">
            <v>4.6800000000000006</v>
          </cell>
          <cell r="J17">
            <v>18</v>
          </cell>
          <cell r="K17">
            <v>0</v>
          </cell>
        </row>
        <row r="18">
          <cell r="B18">
            <v>20.287500000000001</v>
          </cell>
          <cell r="C18">
            <v>32.1</v>
          </cell>
          <cell r="D18">
            <v>10.4</v>
          </cell>
          <cell r="E18">
            <v>47.666666666666664</v>
          </cell>
          <cell r="F18">
            <v>77</v>
          </cell>
          <cell r="G18">
            <v>17</v>
          </cell>
          <cell r="H18">
            <v>11.520000000000001</v>
          </cell>
          <cell r="J18">
            <v>24.48</v>
          </cell>
          <cell r="K18">
            <v>0</v>
          </cell>
        </row>
        <row r="19">
          <cell r="B19">
            <v>21.158333333333335</v>
          </cell>
          <cell r="C19">
            <v>32.799999999999997</v>
          </cell>
          <cell r="D19">
            <v>12.3</v>
          </cell>
          <cell r="E19">
            <v>50.625</v>
          </cell>
          <cell r="F19">
            <v>80</v>
          </cell>
          <cell r="G19">
            <v>15</v>
          </cell>
          <cell r="H19">
            <v>2.52</v>
          </cell>
          <cell r="J19">
            <v>16.920000000000002</v>
          </cell>
          <cell r="K19">
            <v>0</v>
          </cell>
        </row>
        <row r="20">
          <cell r="B20">
            <v>23</v>
          </cell>
          <cell r="C20">
            <v>34.9</v>
          </cell>
          <cell r="D20">
            <v>12.2</v>
          </cell>
          <cell r="E20">
            <v>45.458333333333336</v>
          </cell>
          <cell r="F20">
            <v>85</v>
          </cell>
          <cell r="G20">
            <v>14</v>
          </cell>
          <cell r="H20">
            <v>9.3600000000000012</v>
          </cell>
          <cell r="J20">
            <v>21.6</v>
          </cell>
          <cell r="K20">
            <v>0</v>
          </cell>
        </row>
        <row r="21">
          <cell r="B21">
            <v>26.862500000000001</v>
          </cell>
          <cell r="C21">
            <v>37.299999999999997</v>
          </cell>
          <cell r="D21">
            <v>19.100000000000001</v>
          </cell>
          <cell r="E21">
            <v>39.708333333333336</v>
          </cell>
          <cell r="F21">
            <v>67</v>
          </cell>
          <cell r="G21">
            <v>14</v>
          </cell>
          <cell r="H21">
            <v>6.48</v>
          </cell>
          <cell r="J21">
            <v>25.2</v>
          </cell>
          <cell r="K21">
            <v>0</v>
          </cell>
        </row>
        <row r="22">
          <cell r="B22">
            <v>27.741666666666664</v>
          </cell>
          <cell r="C22">
            <v>37.9</v>
          </cell>
          <cell r="D22">
            <v>17.7</v>
          </cell>
          <cell r="E22">
            <v>40.166666666666664</v>
          </cell>
          <cell r="F22">
            <v>79</v>
          </cell>
          <cell r="G22">
            <v>15</v>
          </cell>
          <cell r="H22">
            <v>16.559999999999999</v>
          </cell>
          <cell r="J22">
            <v>37.080000000000005</v>
          </cell>
          <cell r="K22">
            <v>0</v>
          </cell>
        </row>
        <row r="23">
          <cell r="B23">
            <v>28.399999999999995</v>
          </cell>
          <cell r="C23">
            <v>36.5</v>
          </cell>
          <cell r="D23">
            <v>19</v>
          </cell>
          <cell r="E23">
            <v>40.75</v>
          </cell>
          <cell r="F23">
            <v>79</v>
          </cell>
          <cell r="G23">
            <v>20</v>
          </cell>
          <cell r="H23">
            <v>29.16</v>
          </cell>
          <cell r="J23">
            <v>56.88</v>
          </cell>
          <cell r="K23">
            <v>0</v>
          </cell>
        </row>
        <row r="24">
          <cell r="B24">
            <v>24.2</v>
          </cell>
          <cell r="C24">
            <v>32.799999999999997</v>
          </cell>
          <cell r="D24">
            <v>17.7</v>
          </cell>
          <cell r="E24">
            <v>55.625</v>
          </cell>
          <cell r="F24">
            <v>87</v>
          </cell>
          <cell r="G24">
            <v>24</v>
          </cell>
          <cell r="H24">
            <v>20.52</v>
          </cell>
          <cell r="J24">
            <v>38.159999999999997</v>
          </cell>
          <cell r="K24">
            <v>0</v>
          </cell>
        </row>
        <row r="25">
          <cell r="B25">
            <v>27.3</v>
          </cell>
          <cell r="C25">
            <v>37.9</v>
          </cell>
          <cell r="D25">
            <v>19.399999999999999</v>
          </cell>
          <cell r="E25">
            <v>57.125</v>
          </cell>
          <cell r="F25">
            <v>86</v>
          </cell>
          <cell r="G25">
            <v>21</v>
          </cell>
          <cell r="H25">
            <v>26.28</v>
          </cell>
          <cell r="J25">
            <v>45.72</v>
          </cell>
          <cell r="K25">
            <v>0</v>
          </cell>
        </row>
        <row r="26">
          <cell r="B26">
            <v>29.395833333333332</v>
          </cell>
          <cell r="C26">
            <v>37</v>
          </cell>
          <cell r="D26">
            <v>20.6</v>
          </cell>
          <cell r="E26">
            <v>40.875</v>
          </cell>
          <cell r="F26">
            <v>81</v>
          </cell>
          <cell r="G26">
            <v>16</v>
          </cell>
          <cell r="H26">
            <v>22.68</v>
          </cell>
          <cell r="J26">
            <v>51.480000000000004</v>
          </cell>
          <cell r="K26">
            <v>0</v>
          </cell>
        </row>
        <row r="27">
          <cell r="B27">
            <v>27.641666666666666</v>
          </cell>
          <cell r="C27">
            <v>37.299999999999997</v>
          </cell>
          <cell r="D27">
            <v>19.600000000000001</v>
          </cell>
          <cell r="E27">
            <v>44.083333333333336</v>
          </cell>
          <cell r="F27">
            <v>77</v>
          </cell>
          <cell r="G27">
            <v>22</v>
          </cell>
          <cell r="H27">
            <v>20.16</v>
          </cell>
          <cell r="J27">
            <v>50.04</v>
          </cell>
          <cell r="K27">
            <v>0</v>
          </cell>
        </row>
        <row r="28">
          <cell r="B28">
            <v>17.133333333333336</v>
          </cell>
          <cell r="C28">
            <v>22</v>
          </cell>
          <cell r="D28">
            <v>15.8</v>
          </cell>
          <cell r="E28">
            <v>70.458333333333329</v>
          </cell>
          <cell r="F28">
            <v>86</v>
          </cell>
          <cell r="G28">
            <v>51</v>
          </cell>
          <cell r="H28">
            <v>7.2</v>
          </cell>
          <cell r="J28">
            <v>31.680000000000003</v>
          </cell>
          <cell r="K28">
            <v>0</v>
          </cell>
        </row>
        <row r="29">
          <cell r="B29">
            <v>14.829166666666666</v>
          </cell>
          <cell r="C29">
            <v>22.3</v>
          </cell>
          <cell r="D29">
            <v>9.9</v>
          </cell>
          <cell r="E29">
            <v>64.375</v>
          </cell>
          <cell r="F29">
            <v>82</v>
          </cell>
          <cell r="G29">
            <v>44</v>
          </cell>
          <cell r="H29">
            <v>9.3600000000000012</v>
          </cell>
          <cell r="J29">
            <v>29.52</v>
          </cell>
          <cell r="K29">
            <v>0</v>
          </cell>
        </row>
        <row r="30">
          <cell r="B30">
            <v>17.408333333333335</v>
          </cell>
          <cell r="C30">
            <v>27.6</v>
          </cell>
          <cell r="D30">
            <v>11.6</v>
          </cell>
          <cell r="E30">
            <v>56.5</v>
          </cell>
          <cell r="F30">
            <v>83</v>
          </cell>
          <cell r="G30">
            <v>19</v>
          </cell>
          <cell r="H30">
            <v>6.48</v>
          </cell>
          <cell r="J30">
            <v>23.400000000000002</v>
          </cell>
          <cell r="K30">
            <v>0</v>
          </cell>
        </row>
        <row r="31">
          <cell r="B31">
            <v>20.070833333333336</v>
          </cell>
          <cell r="C31">
            <v>30.6</v>
          </cell>
          <cell r="D31">
            <v>11.1</v>
          </cell>
          <cell r="E31">
            <v>46.083333333333336</v>
          </cell>
          <cell r="F31">
            <v>71</v>
          </cell>
          <cell r="G31">
            <v>23</v>
          </cell>
          <cell r="H31">
            <v>10.44</v>
          </cell>
          <cell r="J31">
            <v>23.400000000000002</v>
          </cell>
          <cell r="K31">
            <v>0</v>
          </cell>
        </row>
        <row r="32">
          <cell r="B32">
            <v>22.929166666666671</v>
          </cell>
          <cell r="C32">
            <v>31.3</v>
          </cell>
          <cell r="D32">
            <v>17</v>
          </cell>
          <cell r="E32">
            <v>45.166666666666664</v>
          </cell>
          <cell r="F32">
            <v>62</v>
          </cell>
          <cell r="G32">
            <v>28</v>
          </cell>
          <cell r="H32">
            <v>3.9600000000000004</v>
          </cell>
          <cell r="J32">
            <v>23.759999999999998</v>
          </cell>
          <cell r="K32">
            <v>0</v>
          </cell>
        </row>
        <row r="33">
          <cell r="B33">
            <v>25.845833333333331</v>
          </cell>
          <cell r="C33">
            <v>36.700000000000003</v>
          </cell>
          <cell r="D33">
            <v>15.5</v>
          </cell>
          <cell r="E33">
            <v>48.25</v>
          </cell>
          <cell r="F33">
            <v>87</v>
          </cell>
          <cell r="G33">
            <v>15</v>
          </cell>
          <cell r="H33">
            <v>3.9600000000000004</v>
          </cell>
          <cell r="J33">
            <v>22.32</v>
          </cell>
          <cell r="K33">
            <v>0</v>
          </cell>
        </row>
        <row r="34">
          <cell r="B34">
            <v>29.4375</v>
          </cell>
          <cell r="C34">
            <v>38.6</v>
          </cell>
          <cell r="D34">
            <v>20.3</v>
          </cell>
          <cell r="E34">
            <v>33.916666666666664</v>
          </cell>
          <cell r="F34">
            <v>65</v>
          </cell>
          <cell r="G34">
            <v>15</v>
          </cell>
          <cell r="H34">
            <v>10.8</v>
          </cell>
          <cell r="J34">
            <v>35.64</v>
          </cell>
          <cell r="K34">
            <v>0</v>
          </cell>
        </row>
        <row r="35">
          <cell r="B35">
            <v>31.299999999999997</v>
          </cell>
          <cell r="C35">
            <v>38.299999999999997</v>
          </cell>
          <cell r="D35">
            <v>25.2</v>
          </cell>
          <cell r="E35">
            <v>26.541666666666668</v>
          </cell>
          <cell r="F35">
            <v>37</v>
          </cell>
          <cell r="G35">
            <v>17</v>
          </cell>
          <cell r="H35">
            <v>19.079999999999998</v>
          </cell>
          <cell r="J35">
            <v>47.88</v>
          </cell>
          <cell r="K35">
            <v>0</v>
          </cell>
        </row>
      </sheetData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Bataguass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elaVista_2023 (RETIR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rascunho"/>
      <sheetName val="Setembro"/>
      <sheetName val="Outubro"/>
      <sheetName val="Novembro"/>
      <sheetName val="Dezembro"/>
      <sheetName val="BoletimBonit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rasilândia_2023 (DEP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aarapó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Camapuã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ampoGrand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Cassilândia_2023 (PA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B5" t="str">
            <v>*</v>
          </cell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orumbá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>
            <v>24.1</v>
          </cell>
          <cell r="C10">
            <v>28.3</v>
          </cell>
          <cell r="D10">
            <v>19.5</v>
          </cell>
          <cell r="E10">
            <v>69.75</v>
          </cell>
          <cell r="F10">
            <v>91</v>
          </cell>
          <cell r="G10">
            <v>46</v>
          </cell>
          <cell r="H10">
            <v>5.4</v>
          </cell>
          <cell r="J10">
            <v>11.520000000000001</v>
          </cell>
          <cell r="K10">
            <v>10</v>
          </cell>
        </row>
        <row r="11">
          <cell r="B11">
            <v>21.258333333333336</v>
          </cell>
          <cell r="C11">
            <v>30.8</v>
          </cell>
          <cell r="D11">
            <v>14.6</v>
          </cell>
          <cell r="E11">
            <v>78.458333333333329</v>
          </cell>
          <cell r="F11">
            <v>99</v>
          </cell>
          <cell r="G11">
            <v>41</v>
          </cell>
          <cell r="H11">
            <v>10.8</v>
          </cell>
          <cell r="J11">
            <v>21.6</v>
          </cell>
          <cell r="K11">
            <v>0.2</v>
          </cell>
        </row>
        <row r="12">
          <cell r="B12">
            <v>21.400000000000002</v>
          </cell>
          <cell r="C12">
            <v>26.9</v>
          </cell>
          <cell r="D12">
            <v>17.7</v>
          </cell>
          <cell r="E12">
            <v>70.291666666666671</v>
          </cell>
          <cell r="F12">
            <v>96</v>
          </cell>
          <cell r="G12">
            <v>37</v>
          </cell>
          <cell r="H12">
            <v>18</v>
          </cell>
          <cell r="J12">
            <v>30.96</v>
          </cell>
          <cell r="K12">
            <v>0</v>
          </cell>
        </row>
        <row r="13">
          <cell r="B13">
            <v>15.9375</v>
          </cell>
          <cell r="C13">
            <v>21.8</v>
          </cell>
          <cell r="D13">
            <v>11.5</v>
          </cell>
          <cell r="E13">
            <v>57.541666666666664</v>
          </cell>
          <cell r="F13">
            <v>81</v>
          </cell>
          <cell r="G13">
            <v>27</v>
          </cell>
          <cell r="H13">
            <v>17.28</v>
          </cell>
          <cell r="J13">
            <v>29.880000000000003</v>
          </cell>
          <cell r="K13">
            <v>0</v>
          </cell>
        </row>
        <row r="14">
          <cell r="B14">
            <v>14.541666666666666</v>
          </cell>
          <cell r="C14">
            <v>24.7</v>
          </cell>
          <cell r="D14">
            <v>6.8</v>
          </cell>
          <cell r="E14">
            <v>60.833333333333336</v>
          </cell>
          <cell r="F14">
            <v>90</v>
          </cell>
          <cell r="G14">
            <v>25</v>
          </cell>
          <cell r="H14">
            <v>12.96</v>
          </cell>
          <cell r="J14">
            <v>21.240000000000002</v>
          </cell>
          <cell r="K14">
            <v>0</v>
          </cell>
        </row>
        <row r="15">
          <cell r="B15">
            <v>15.44166666666667</v>
          </cell>
          <cell r="C15">
            <v>26.2</v>
          </cell>
          <cell r="D15">
            <v>6.9</v>
          </cell>
          <cell r="E15">
            <v>59.416666666666664</v>
          </cell>
          <cell r="F15">
            <v>93</v>
          </cell>
          <cell r="G15">
            <v>20</v>
          </cell>
          <cell r="H15">
            <v>11.520000000000001</v>
          </cell>
          <cell r="J15">
            <v>29.16</v>
          </cell>
          <cell r="K15">
            <v>0</v>
          </cell>
        </row>
        <row r="16">
          <cell r="B16">
            <v>15.620833333333335</v>
          </cell>
          <cell r="C16">
            <v>28.3</v>
          </cell>
          <cell r="D16">
            <v>5.6</v>
          </cell>
          <cell r="E16">
            <v>63.875</v>
          </cell>
          <cell r="F16">
            <v>98</v>
          </cell>
          <cell r="G16">
            <v>21</v>
          </cell>
          <cell r="H16">
            <v>11.879999999999999</v>
          </cell>
          <cell r="J16">
            <v>23.400000000000002</v>
          </cell>
          <cell r="K16">
            <v>0</v>
          </cell>
        </row>
        <row r="17">
          <cell r="B17">
            <v>17.579166666666669</v>
          </cell>
          <cell r="C17">
            <v>31.4</v>
          </cell>
          <cell r="D17">
            <v>6.8</v>
          </cell>
          <cell r="E17">
            <v>64.666666666666671</v>
          </cell>
          <cell r="F17">
            <v>99</v>
          </cell>
          <cell r="G17">
            <v>18</v>
          </cell>
          <cell r="H17">
            <v>8.2799999999999994</v>
          </cell>
          <cell r="J17">
            <v>16.559999999999999</v>
          </cell>
          <cell r="K17">
            <v>0</v>
          </cell>
        </row>
        <row r="18">
          <cell r="B18">
            <v>17.159999999999997</v>
          </cell>
          <cell r="C18">
            <v>32.4</v>
          </cell>
          <cell r="D18">
            <v>9</v>
          </cell>
          <cell r="E18">
            <v>68.05</v>
          </cell>
          <cell r="F18">
            <v>96</v>
          </cell>
          <cell r="G18">
            <v>19</v>
          </cell>
          <cell r="H18">
            <v>14.04</v>
          </cell>
          <cell r="J18">
            <v>23.400000000000002</v>
          </cell>
          <cell r="K18">
            <v>0</v>
          </cell>
        </row>
        <row r="19">
          <cell r="B19">
            <v>20.420833333333334</v>
          </cell>
          <cell r="C19">
            <v>32.5</v>
          </cell>
          <cell r="D19">
            <v>10.7</v>
          </cell>
          <cell r="E19">
            <v>61.916666666666664</v>
          </cell>
          <cell r="F19">
            <v>96</v>
          </cell>
          <cell r="G19">
            <v>21</v>
          </cell>
          <cell r="H19">
            <v>10.8</v>
          </cell>
          <cell r="J19">
            <v>20.52</v>
          </cell>
          <cell r="K19">
            <v>0</v>
          </cell>
        </row>
        <row r="20">
          <cell r="B20">
            <v>21.104166666666668</v>
          </cell>
          <cell r="C20">
            <v>34.9</v>
          </cell>
          <cell r="D20">
            <v>10.6</v>
          </cell>
          <cell r="E20">
            <v>64</v>
          </cell>
          <cell r="F20">
            <v>98</v>
          </cell>
          <cell r="G20">
            <v>17</v>
          </cell>
          <cell r="H20">
            <v>10.8</v>
          </cell>
          <cell r="J20">
            <v>19.8</v>
          </cell>
          <cell r="K20">
            <v>0</v>
          </cell>
        </row>
        <row r="21">
          <cell r="B21">
            <v>23.175000000000001</v>
          </cell>
          <cell r="C21">
            <v>36.4</v>
          </cell>
          <cell r="D21">
            <v>13.2</v>
          </cell>
          <cell r="E21">
            <v>64</v>
          </cell>
          <cell r="F21">
            <v>96</v>
          </cell>
          <cell r="G21">
            <v>23</v>
          </cell>
          <cell r="H21">
            <v>8.64</v>
          </cell>
          <cell r="J21">
            <v>16.559999999999999</v>
          </cell>
          <cell r="K21">
            <v>0</v>
          </cell>
        </row>
        <row r="22">
          <cell r="B22">
            <v>25.604166666666668</v>
          </cell>
          <cell r="C22">
            <v>37.5</v>
          </cell>
          <cell r="D22">
            <v>16.2</v>
          </cell>
          <cell r="E22">
            <v>61.75</v>
          </cell>
          <cell r="F22">
            <v>98</v>
          </cell>
          <cell r="G22">
            <v>22</v>
          </cell>
          <cell r="H22">
            <v>15.48</v>
          </cell>
          <cell r="J22">
            <v>33.119999999999997</v>
          </cell>
          <cell r="K22">
            <v>0</v>
          </cell>
        </row>
        <row r="23">
          <cell r="B23">
            <v>27.095833333333335</v>
          </cell>
          <cell r="C23">
            <v>37.4</v>
          </cell>
          <cell r="D23">
            <v>19</v>
          </cell>
          <cell r="E23">
            <v>55.291666666666664</v>
          </cell>
          <cell r="F23">
            <v>93</v>
          </cell>
          <cell r="G23">
            <v>23</v>
          </cell>
          <cell r="H23">
            <v>20.88</v>
          </cell>
          <cell r="J23">
            <v>51.84</v>
          </cell>
          <cell r="K23">
            <v>0</v>
          </cell>
        </row>
        <row r="24">
          <cell r="B24">
            <v>25.804166666666664</v>
          </cell>
          <cell r="C24">
            <v>33</v>
          </cell>
          <cell r="D24">
            <v>19.399999999999999</v>
          </cell>
          <cell r="E24">
            <v>60</v>
          </cell>
          <cell r="F24">
            <v>88</v>
          </cell>
          <cell r="G24">
            <v>40</v>
          </cell>
          <cell r="H24">
            <v>15.48</v>
          </cell>
          <cell r="J24">
            <v>26.64</v>
          </cell>
          <cell r="K24">
            <v>0</v>
          </cell>
        </row>
        <row r="25">
          <cell r="B25">
            <v>27.149999999999995</v>
          </cell>
          <cell r="C25">
            <v>38</v>
          </cell>
          <cell r="D25">
            <v>18.8</v>
          </cell>
          <cell r="E25">
            <v>64.833333333333329</v>
          </cell>
          <cell r="F25">
            <v>96</v>
          </cell>
          <cell r="G25">
            <v>29</v>
          </cell>
          <cell r="H25">
            <v>15.120000000000001</v>
          </cell>
          <cell r="J25">
            <v>33.840000000000003</v>
          </cell>
          <cell r="K25">
            <v>0</v>
          </cell>
        </row>
        <row r="26">
          <cell r="B26">
            <v>28.970833333333331</v>
          </cell>
          <cell r="C26">
            <v>38.1</v>
          </cell>
          <cell r="D26">
            <v>21.5</v>
          </cell>
          <cell r="E26">
            <v>48.541666666666664</v>
          </cell>
          <cell r="F26">
            <v>84</v>
          </cell>
          <cell r="G26">
            <v>18</v>
          </cell>
          <cell r="H26">
            <v>15.840000000000002</v>
          </cell>
          <cell r="J26">
            <v>39.24</v>
          </cell>
          <cell r="K26">
            <v>0</v>
          </cell>
        </row>
        <row r="27">
          <cell r="B27">
            <v>26.408333333333331</v>
          </cell>
          <cell r="C27">
            <v>38</v>
          </cell>
          <cell r="D27">
            <v>17.3</v>
          </cell>
          <cell r="E27">
            <v>52.791666666666664</v>
          </cell>
          <cell r="F27">
            <v>86</v>
          </cell>
          <cell r="G27">
            <v>22</v>
          </cell>
          <cell r="H27">
            <v>29.52</v>
          </cell>
          <cell r="J27">
            <v>48.6</v>
          </cell>
          <cell r="K27">
            <v>0</v>
          </cell>
        </row>
        <row r="28">
          <cell r="B28">
            <v>17.970833333333335</v>
          </cell>
          <cell r="C28">
            <v>20.8</v>
          </cell>
          <cell r="D28">
            <v>16.100000000000001</v>
          </cell>
          <cell r="E28">
            <v>70.625</v>
          </cell>
          <cell r="F28">
            <v>82</v>
          </cell>
          <cell r="G28">
            <v>57</v>
          </cell>
          <cell r="H28">
            <v>16.559999999999999</v>
          </cell>
          <cell r="J28">
            <v>37.440000000000005</v>
          </cell>
          <cell r="K28">
            <v>0</v>
          </cell>
        </row>
        <row r="29">
          <cell r="B29">
            <v>16.679166666666664</v>
          </cell>
          <cell r="C29">
            <v>24.9</v>
          </cell>
          <cell r="D29">
            <v>9.6999999999999993</v>
          </cell>
          <cell r="E29">
            <v>63.583333333333336</v>
          </cell>
          <cell r="F29">
            <v>88</v>
          </cell>
          <cell r="G29">
            <v>43</v>
          </cell>
          <cell r="H29">
            <v>13.68</v>
          </cell>
          <cell r="J29">
            <v>30.6</v>
          </cell>
          <cell r="K29">
            <v>0</v>
          </cell>
        </row>
        <row r="30">
          <cell r="B30">
            <v>17.145833333333332</v>
          </cell>
          <cell r="C30">
            <v>27.1</v>
          </cell>
          <cell r="D30">
            <v>11.5</v>
          </cell>
          <cell r="E30">
            <v>63.625</v>
          </cell>
          <cell r="F30">
            <v>87</v>
          </cell>
          <cell r="G30">
            <v>27</v>
          </cell>
          <cell r="H30">
            <v>12.6</v>
          </cell>
          <cell r="J30">
            <v>28.44</v>
          </cell>
          <cell r="K30">
            <v>0</v>
          </cell>
        </row>
        <row r="31">
          <cell r="B31">
            <v>19.987500000000001</v>
          </cell>
          <cell r="C31">
            <v>31.1</v>
          </cell>
          <cell r="D31">
            <v>10.199999999999999</v>
          </cell>
          <cell r="E31">
            <v>54.958333333333336</v>
          </cell>
          <cell r="F31">
            <v>83</v>
          </cell>
          <cell r="G31">
            <v>30</v>
          </cell>
          <cell r="H31">
            <v>11.16</v>
          </cell>
          <cell r="J31">
            <v>20.16</v>
          </cell>
          <cell r="K31">
            <v>0</v>
          </cell>
        </row>
        <row r="32">
          <cell r="B32">
            <v>23.195833333333329</v>
          </cell>
          <cell r="C32">
            <v>32.6</v>
          </cell>
          <cell r="D32">
            <v>16.2</v>
          </cell>
          <cell r="E32">
            <v>54.75</v>
          </cell>
          <cell r="F32">
            <v>80</v>
          </cell>
          <cell r="G32">
            <v>32</v>
          </cell>
          <cell r="H32">
            <v>12.24</v>
          </cell>
          <cell r="J32">
            <v>22.68</v>
          </cell>
          <cell r="K32">
            <v>0</v>
          </cell>
        </row>
        <row r="33">
          <cell r="B33">
            <v>24.479166666666668</v>
          </cell>
          <cell r="C33">
            <v>36.200000000000003</v>
          </cell>
          <cell r="D33">
            <v>13.9</v>
          </cell>
          <cell r="E33">
            <v>62.458333333333336</v>
          </cell>
          <cell r="F33">
            <v>97</v>
          </cell>
          <cell r="G33">
            <v>26</v>
          </cell>
          <cell r="H33">
            <v>9</v>
          </cell>
          <cell r="J33">
            <v>22.32</v>
          </cell>
          <cell r="K33">
            <v>0</v>
          </cell>
        </row>
        <row r="34">
          <cell r="B34">
            <v>26.975000000000005</v>
          </cell>
          <cell r="C34">
            <v>37.799999999999997</v>
          </cell>
          <cell r="D34">
            <v>16.899999999999999</v>
          </cell>
          <cell r="E34">
            <v>55.791666666666664</v>
          </cell>
          <cell r="F34">
            <v>95</v>
          </cell>
          <cell r="G34">
            <v>25</v>
          </cell>
          <cell r="H34">
            <v>16.920000000000002</v>
          </cell>
          <cell r="J34">
            <v>35.28</v>
          </cell>
          <cell r="K34">
            <v>0</v>
          </cell>
        </row>
        <row r="35">
          <cell r="B35">
            <v>28.004166666666666</v>
          </cell>
          <cell r="C35">
            <v>37.700000000000003</v>
          </cell>
          <cell r="D35">
            <v>19.8</v>
          </cell>
          <cell r="E35">
            <v>48.333333333333336</v>
          </cell>
          <cell r="F35">
            <v>84</v>
          </cell>
          <cell r="G35">
            <v>24</v>
          </cell>
          <cell r="H35">
            <v>16.920000000000002</v>
          </cell>
          <cell r="J35">
            <v>44.64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staR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xim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Dourado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FátimaDo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guatem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Itaquiraí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Ivinhem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Jard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Jut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>
            <v>20.512499999999999</v>
          </cell>
          <cell r="C5">
            <v>30.1</v>
          </cell>
          <cell r="D5">
            <v>13.4</v>
          </cell>
          <cell r="E5">
            <v>44.666666666666664</v>
          </cell>
          <cell r="F5">
            <v>63</v>
          </cell>
          <cell r="G5">
            <v>27</v>
          </cell>
          <cell r="H5">
            <v>26.28</v>
          </cell>
          <cell r="J5">
            <v>53.28</v>
          </cell>
          <cell r="K5">
            <v>0</v>
          </cell>
        </row>
        <row r="6">
          <cell r="B6">
            <v>24.9375</v>
          </cell>
          <cell r="C6">
            <v>32.700000000000003</v>
          </cell>
          <cell r="D6">
            <v>18.3</v>
          </cell>
          <cell r="E6">
            <v>48.416666666666664</v>
          </cell>
          <cell r="F6">
            <v>66</v>
          </cell>
          <cell r="G6">
            <v>32</v>
          </cell>
          <cell r="H6">
            <v>22.68</v>
          </cell>
          <cell r="J6">
            <v>48.6</v>
          </cell>
          <cell r="K6">
            <v>0</v>
          </cell>
        </row>
        <row r="7">
          <cell r="B7">
            <v>25.229166666666671</v>
          </cell>
          <cell r="C7">
            <v>29.7</v>
          </cell>
          <cell r="D7">
            <v>20.6</v>
          </cell>
          <cell r="E7">
            <v>56.166666666666664</v>
          </cell>
          <cell r="F7">
            <v>70</v>
          </cell>
          <cell r="G7">
            <v>44</v>
          </cell>
          <cell r="H7">
            <v>16.2</v>
          </cell>
          <cell r="J7">
            <v>35.64</v>
          </cell>
          <cell r="K7">
            <v>0</v>
          </cell>
        </row>
        <row r="8">
          <cell r="B8">
            <v>19.387499999999999</v>
          </cell>
          <cell r="C8">
            <v>25.5</v>
          </cell>
          <cell r="D8">
            <v>16.5</v>
          </cell>
          <cell r="E8">
            <v>88.5</v>
          </cell>
          <cell r="F8">
            <v>100</v>
          </cell>
          <cell r="G8">
            <v>60</v>
          </cell>
          <cell r="H8">
            <v>20.52</v>
          </cell>
          <cell r="J8">
            <v>47.88</v>
          </cell>
          <cell r="K8">
            <v>11.800000000000002</v>
          </cell>
        </row>
        <row r="9">
          <cell r="B9">
            <v>18.524999999999999</v>
          </cell>
          <cell r="C9">
            <v>23.6</v>
          </cell>
          <cell r="D9">
            <v>15.4</v>
          </cell>
          <cell r="E9">
            <v>85.541666666666671</v>
          </cell>
          <cell r="F9">
            <v>100</v>
          </cell>
          <cell r="G9">
            <v>61</v>
          </cell>
          <cell r="H9">
            <v>11.16</v>
          </cell>
          <cell r="J9">
            <v>19.8</v>
          </cell>
          <cell r="K9">
            <v>0</v>
          </cell>
        </row>
        <row r="10">
          <cell r="B10">
            <v>18.554166666666667</v>
          </cell>
          <cell r="C10">
            <v>24.7</v>
          </cell>
          <cell r="D10">
            <v>14.3</v>
          </cell>
          <cell r="E10">
            <v>84.083333333333329</v>
          </cell>
          <cell r="F10">
            <v>100</v>
          </cell>
          <cell r="G10">
            <v>47</v>
          </cell>
          <cell r="H10">
            <v>15.48</v>
          </cell>
          <cell r="J10">
            <v>28.08</v>
          </cell>
          <cell r="K10">
            <v>0.2</v>
          </cell>
        </row>
        <row r="11">
          <cell r="B11">
            <v>18.604166666666668</v>
          </cell>
          <cell r="C11">
            <v>24.5</v>
          </cell>
          <cell r="D11">
            <v>15.4</v>
          </cell>
          <cell r="E11">
            <v>69.375</v>
          </cell>
          <cell r="F11">
            <v>92</v>
          </cell>
          <cell r="G11">
            <v>48</v>
          </cell>
          <cell r="H11">
            <v>17.64</v>
          </cell>
          <cell r="J11">
            <v>31.680000000000003</v>
          </cell>
          <cell r="K11">
            <v>0</v>
          </cell>
        </row>
        <row r="12">
          <cell r="B12">
            <v>13.637499999999998</v>
          </cell>
          <cell r="C12">
            <v>17.600000000000001</v>
          </cell>
          <cell r="D12">
            <v>10.3</v>
          </cell>
          <cell r="E12">
            <v>85.791666666666671</v>
          </cell>
          <cell r="F12">
            <v>100</v>
          </cell>
          <cell r="G12">
            <v>55</v>
          </cell>
          <cell r="H12">
            <v>21.6</v>
          </cell>
          <cell r="J12">
            <v>38.519999999999996</v>
          </cell>
          <cell r="K12">
            <v>0.4</v>
          </cell>
        </row>
        <row r="13">
          <cell r="B13">
            <v>7.8125</v>
          </cell>
          <cell r="C13">
            <v>13.3</v>
          </cell>
          <cell r="D13">
            <v>3.5</v>
          </cell>
          <cell r="E13">
            <v>77.791666666666671</v>
          </cell>
          <cell r="F13">
            <v>98</v>
          </cell>
          <cell r="G13">
            <v>47</v>
          </cell>
          <cell r="H13">
            <v>14.04</v>
          </cell>
          <cell r="J13">
            <v>32.4</v>
          </cell>
          <cell r="K13">
            <v>0</v>
          </cell>
        </row>
        <row r="14">
          <cell r="B14">
            <v>10.758333333333333</v>
          </cell>
          <cell r="C14">
            <v>20.5</v>
          </cell>
          <cell r="D14">
            <v>2.8</v>
          </cell>
          <cell r="E14">
            <v>61.75</v>
          </cell>
          <cell r="F14">
            <v>98</v>
          </cell>
          <cell r="G14">
            <v>22</v>
          </cell>
          <cell r="H14">
            <v>12.96</v>
          </cell>
          <cell r="J14">
            <v>24.840000000000003</v>
          </cell>
          <cell r="K14">
            <v>0</v>
          </cell>
        </row>
        <row r="15">
          <cell r="B15">
            <v>14.337499999999999</v>
          </cell>
          <cell r="C15">
            <v>23.3</v>
          </cell>
          <cell r="D15">
            <v>7.3</v>
          </cell>
          <cell r="E15">
            <v>48.666666666666664</v>
          </cell>
          <cell r="F15">
            <v>78</v>
          </cell>
          <cell r="G15">
            <v>25</v>
          </cell>
          <cell r="H15">
            <v>12.96</v>
          </cell>
          <cell r="J15">
            <v>28.44</v>
          </cell>
          <cell r="K15">
            <v>0</v>
          </cell>
        </row>
        <row r="16">
          <cell r="B16">
            <v>16.295833333333334</v>
          </cell>
          <cell r="C16">
            <v>25.2</v>
          </cell>
          <cell r="D16">
            <v>8.9</v>
          </cell>
          <cell r="E16">
            <v>46.333333333333336</v>
          </cell>
          <cell r="F16">
            <v>71</v>
          </cell>
          <cell r="G16">
            <v>24</v>
          </cell>
          <cell r="H16">
            <v>14.76</v>
          </cell>
          <cell r="J16">
            <v>27.36</v>
          </cell>
          <cell r="K16">
            <v>0</v>
          </cell>
        </row>
        <row r="17">
          <cell r="B17">
            <v>17.987500000000004</v>
          </cell>
          <cell r="C17">
            <v>26.2</v>
          </cell>
          <cell r="D17">
            <v>11.3</v>
          </cell>
          <cell r="E17">
            <v>43.333333333333336</v>
          </cell>
          <cell r="F17">
            <v>62</v>
          </cell>
          <cell r="G17">
            <v>21</v>
          </cell>
          <cell r="H17">
            <v>13.32</v>
          </cell>
          <cell r="J17">
            <v>28.08</v>
          </cell>
          <cell r="K17">
            <v>0</v>
          </cell>
        </row>
        <row r="18">
          <cell r="B18">
            <v>18.479166666666664</v>
          </cell>
          <cell r="C18">
            <v>26.5</v>
          </cell>
          <cell r="D18">
            <v>11.7</v>
          </cell>
          <cell r="E18">
            <v>46.208333333333336</v>
          </cell>
          <cell r="F18">
            <v>66</v>
          </cell>
          <cell r="G18">
            <v>26</v>
          </cell>
          <cell r="H18">
            <v>12.24</v>
          </cell>
          <cell r="J18">
            <v>26.64</v>
          </cell>
          <cell r="K18">
            <v>0</v>
          </cell>
        </row>
        <row r="19">
          <cell r="B19">
            <v>19.129166666666666</v>
          </cell>
          <cell r="C19">
            <v>28.2</v>
          </cell>
          <cell r="D19">
            <v>12.4</v>
          </cell>
          <cell r="E19">
            <v>51.833333333333336</v>
          </cell>
          <cell r="F19">
            <v>76</v>
          </cell>
          <cell r="G19">
            <v>24</v>
          </cell>
          <cell r="H19">
            <v>13.32</v>
          </cell>
          <cell r="J19">
            <v>27.720000000000002</v>
          </cell>
          <cell r="K19">
            <v>0</v>
          </cell>
        </row>
        <row r="20">
          <cell r="B20">
            <v>20.250000000000004</v>
          </cell>
          <cell r="C20">
            <v>29.1</v>
          </cell>
          <cell r="D20">
            <v>13.6</v>
          </cell>
          <cell r="E20">
            <v>47.791666666666664</v>
          </cell>
          <cell r="F20">
            <v>66</v>
          </cell>
          <cell r="G20">
            <v>23</v>
          </cell>
          <cell r="H20">
            <v>19.8</v>
          </cell>
          <cell r="J20">
            <v>33.840000000000003</v>
          </cell>
          <cell r="K20">
            <v>0</v>
          </cell>
        </row>
        <row r="21">
          <cell r="B21">
            <v>22.475000000000005</v>
          </cell>
          <cell r="C21">
            <v>31.7</v>
          </cell>
          <cell r="D21">
            <v>17.7</v>
          </cell>
          <cell r="E21">
            <v>47.833333333333336</v>
          </cell>
          <cell r="F21">
            <v>57</v>
          </cell>
          <cell r="G21">
            <v>26</v>
          </cell>
          <cell r="H21">
            <v>15.48</v>
          </cell>
          <cell r="J21">
            <v>32.04</v>
          </cell>
          <cell r="K21">
            <v>0</v>
          </cell>
        </row>
        <row r="22">
          <cell r="B22">
            <v>23.533333333333328</v>
          </cell>
          <cell r="C22">
            <v>32.200000000000003</v>
          </cell>
          <cell r="D22">
            <v>16.2</v>
          </cell>
          <cell r="E22">
            <v>51.5</v>
          </cell>
          <cell r="F22">
            <v>75</v>
          </cell>
          <cell r="G22">
            <v>27</v>
          </cell>
          <cell r="H22">
            <v>23.400000000000002</v>
          </cell>
          <cell r="J22">
            <v>47.16</v>
          </cell>
          <cell r="K22">
            <v>0</v>
          </cell>
        </row>
        <row r="23">
          <cell r="B23">
            <v>22.820833333333329</v>
          </cell>
          <cell r="C23">
            <v>32.799999999999997</v>
          </cell>
          <cell r="D23">
            <v>12.5</v>
          </cell>
          <cell r="E23">
            <v>51.916666666666664</v>
          </cell>
          <cell r="F23">
            <v>99</v>
          </cell>
          <cell r="G23">
            <v>25</v>
          </cell>
          <cell r="H23">
            <v>32.4</v>
          </cell>
          <cell r="J23">
            <v>72.360000000000014</v>
          </cell>
          <cell r="K23">
            <v>6.1999999999999993</v>
          </cell>
        </row>
        <row r="24">
          <cell r="B24">
            <v>16.95</v>
          </cell>
          <cell r="C24">
            <v>24.9</v>
          </cell>
          <cell r="D24">
            <v>11.8</v>
          </cell>
          <cell r="E24">
            <v>68.958333333333329</v>
          </cell>
          <cell r="F24">
            <v>98</v>
          </cell>
          <cell r="G24">
            <v>31</v>
          </cell>
          <cell r="H24">
            <v>12.96</v>
          </cell>
          <cell r="J24">
            <v>66.239999999999995</v>
          </cell>
          <cell r="K24">
            <v>12.799999999999999</v>
          </cell>
        </row>
        <row r="25">
          <cell r="B25">
            <v>22.330434782608702</v>
          </cell>
          <cell r="C25">
            <v>31.8</v>
          </cell>
          <cell r="D25">
            <v>15.9</v>
          </cell>
          <cell r="E25">
            <v>62.695652173913047</v>
          </cell>
          <cell r="F25">
            <v>90</v>
          </cell>
          <cell r="G25">
            <v>41</v>
          </cell>
          <cell r="H25">
            <v>18.36</v>
          </cell>
          <cell r="J25">
            <v>43.92</v>
          </cell>
          <cell r="K25">
            <v>0</v>
          </cell>
        </row>
        <row r="26">
          <cell r="B26">
            <v>27.670833333333331</v>
          </cell>
          <cell r="C26">
            <v>33.5</v>
          </cell>
          <cell r="D26">
            <v>22.8</v>
          </cell>
          <cell r="E26">
            <v>44.541666666666664</v>
          </cell>
          <cell r="F26">
            <v>69</v>
          </cell>
          <cell r="G26">
            <v>24</v>
          </cell>
          <cell r="H26">
            <v>28.44</v>
          </cell>
          <cell r="J26">
            <v>68.039999999999992</v>
          </cell>
          <cell r="K26">
            <v>0</v>
          </cell>
        </row>
        <row r="27">
          <cell r="B27">
            <v>24.349999999999998</v>
          </cell>
          <cell r="C27">
            <v>30</v>
          </cell>
          <cell r="D27">
            <v>12.7</v>
          </cell>
          <cell r="E27">
            <v>50.958333333333336</v>
          </cell>
          <cell r="F27">
            <v>99</v>
          </cell>
          <cell r="G27">
            <v>25</v>
          </cell>
          <cell r="H27">
            <v>25.2</v>
          </cell>
          <cell r="J27">
            <v>48.96</v>
          </cell>
          <cell r="K27">
            <v>0.2</v>
          </cell>
        </row>
        <row r="28">
          <cell r="B28">
            <v>9.6749999999999989</v>
          </cell>
          <cell r="C28">
            <v>12.7</v>
          </cell>
          <cell r="D28">
            <v>6.4</v>
          </cell>
          <cell r="E28">
            <v>95.625</v>
          </cell>
          <cell r="F28">
            <v>99</v>
          </cell>
          <cell r="G28">
            <v>84</v>
          </cell>
          <cell r="H28">
            <v>20.52</v>
          </cell>
          <cell r="J28">
            <v>50.4</v>
          </cell>
          <cell r="K28">
            <v>2</v>
          </cell>
        </row>
        <row r="29">
          <cell r="B29">
            <v>7.1750000000000007</v>
          </cell>
          <cell r="C29">
            <v>8.6999999999999993</v>
          </cell>
          <cell r="D29">
            <v>6.1</v>
          </cell>
          <cell r="E29">
            <v>98.5</v>
          </cell>
          <cell r="F29">
            <v>100</v>
          </cell>
          <cell r="G29">
            <v>92</v>
          </cell>
          <cell r="H29">
            <v>15.840000000000002</v>
          </cell>
          <cell r="J29">
            <v>37.440000000000005</v>
          </cell>
          <cell r="K29">
            <v>8.6</v>
          </cell>
        </row>
        <row r="30">
          <cell r="B30">
            <v>11.020833333333336</v>
          </cell>
          <cell r="C30">
            <v>19.3</v>
          </cell>
          <cell r="D30">
            <v>5.9</v>
          </cell>
          <cell r="E30">
            <v>74.25</v>
          </cell>
          <cell r="F30">
            <v>99</v>
          </cell>
          <cell r="G30">
            <v>45</v>
          </cell>
          <cell r="H30">
            <v>13.32</v>
          </cell>
          <cell r="J30">
            <v>25.56</v>
          </cell>
          <cell r="K30">
            <v>0</v>
          </cell>
        </row>
        <row r="31">
          <cell r="B31">
            <v>16.045833333333334</v>
          </cell>
          <cell r="C31">
            <v>24.9</v>
          </cell>
          <cell r="D31">
            <v>9.6</v>
          </cell>
          <cell r="E31">
            <v>66.208333333333329</v>
          </cell>
          <cell r="F31">
            <v>98</v>
          </cell>
          <cell r="G31">
            <v>25</v>
          </cell>
          <cell r="H31">
            <v>10.8</v>
          </cell>
          <cell r="J31">
            <v>21.6</v>
          </cell>
          <cell r="K31">
            <v>0</v>
          </cell>
        </row>
        <row r="32">
          <cell r="B32">
            <v>17.545833333333334</v>
          </cell>
          <cell r="C32">
            <v>23.7</v>
          </cell>
          <cell r="D32">
            <v>11.6</v>
          </cell>
          <cell r="E32">
            <v>68.75</v>
          </cell>
          <cell r="F32">
            <v>87</v>
          </cell>
          <cell r="G32">
            <v>52</v>
          </cell>
          <cell r="H32">
            <v>13.68</v>
          </cell>
          <cell r="J32">
            <v>30.96</v>
          </cell>
          <cell r="K32">
            <v>0.4</v>
          </cell>
        </row>
        <row r="33">
          <cell r="B33">
            <v>22.141666666666669</v>
          </cell>
          <cell r="C33">
            <v>31.2</v>
          </cell>
          <cell r="D33">
            <v>15.6</v>
          </cell>
          <cell r="E33">
            <v>59.916666666666664</v>
          </cell>
          <cell r="F33">
            <v>89</v>
          </cell>
          <cell r="G33">
            <v>27</v>
          </cell>
          <cell r="H33">
            <v>19.079999999999998</v>
          </cell>
          <cell r="J33">
            <v>36</v>
          </cell>
          <cell r="K33">
            <v>0</v>
          </cell>
        </row>
        <row r="34">
          <cell r="B34">
            <v>22.591666666666665</v>
          </cell>
          <cell r="C34">
            <v>31.8</v>
          </cell>
          <cell r="D34">
            <v>15.4</v>
          </cell>
          <cell r="E34">
            <v>58.5</v>
          </cell>
          <cell r="F34">
            <v>84</v>
          </cell>
          <cell r="G34">
            <v>28</v>
          </cell>
          <cell r="H34">
            <v>25.2</v>
          </cell>
          <cell r="J34">
            <v>45</v>
          </cell>
          <cell r="K34">
            <v>0</v>
          </cell>
        </row>
        <row r="35">
          <cell r="B35">
            <v>23.695833333333336</v>
          </cell>
          <cell r="C35">
            <v>32.9</v>
          </cell>
          <cell r="D35">
            <v>15.7</v>
          </cell>
          <cell r="E35">
            <v>49.541666666666664</v>
          </cell>
          <cell r="F35">
            <v>76</v>
          </cell>
          <cell r="G35">
            <v>26</v>
          </cell>
          <cell r="H35">
            <v>24.840000000000003</v>
          </cell>
          <cell r="J35">
            <v>53.64</v>
          </cell>
          <cell r="K35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LagunaCarap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Maracaj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Miranda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Nhumir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lvorada do 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ndradi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PedroGom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Pon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PortoMurtinh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met.gov.br/sonabra/maps/automaticas.ph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6"/>
  <sheetViews>
    <sheetView tabSelected="1" zoomScale="90" zoomScaleNormal="90" workbookViewId="0">
      <selection activeCell="A31" sqref="A31"/>
    </sheetView>
  </sheetViews>
  <sheetFormatPr defaultRowHeight="12.75" x14ac:dyDescent="0.2"/>
  <cols>
    <col min="1" max="1" width="43" style="2" bestFit="1" customWidth="1"/>
    <col min="2" max="2" width="5.85546875" style="2" bestFit="1" customWidth="1"/>
    <col min="3" max="31" width="5.42578125" style="2" customWidth="1"/>
    <col min="32" max="32" width="6.85546875" style="2" bestFit="1" customWidth="1"/>
    <col min="33" max="33" width="6.5703125" style="7" bestFit="1" customWidth="1"/>
  </cols>
  <sheetData>
    <row r="1" spans="1:33" ht="20.100000000000001" customHeight="1" x14ac:dyDescent="0.2">
      <c r="A1" s="136" t="s">
        <v>167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8"/>
    </row>
    <row r="2" spans="1:33" s="4" customFormat="1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5"/>
    </row>
    <row r="3" spans="1:33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B3" si="0">SUM(C3+1)</f>
        <v>3</v>
      </c>
      <c r="E3" s="140">
        <f t="shared" si="0"/>
        <v>4</v>
      </c>
      <c r="F3" s="140">
        <f t="shared" si="0"/>
        <v>5</v>
      </c>
      <c r="G3" s="140">
        <v>6</v>
      </c>
      <c r="H3" s="140"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>SUM(AB3+1)</f>
        <v>28</v>
      </c>
      <c r="AD3" s="140">
        <f>SUM(AC3+1)</f>
        <v>29</v>
      </c>
      <c r="AE3" s="140">
        <v>30</v>
      </c>
      <c r="AF3" s="142">
        <v>31</v>
      </c>
      <c r="AG3" s="141" t="s">
        <v>26</v>
      </c>
    </row>
    <row r="4" spans="1:33" s="5" customForma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3"/>
      <c r="AG4" s="141"/>
    </row>
    <row r="5" spans="1:33" s="5" customFormat="1" x14ac:dyDescent="0.2">
      <c r="A5" s="47" t="s">
        <v>30</v>
      </c>
      <c r="B5" s="102">
        <f>[1]Agosto!$B$5</f>
        <v>19.495833333333334</v>
      </c>
      <c r="C5" s="102">
        <f>[1]Agosto!$B$6</f>
        <v>23.649999999999991</v>
      </c>
      <c r="D5" s="102">
        <f>[1]Agosto!$B$7</f>
        <v>23.954166666666666</v>
      </c>
      <c r="E5" s="102">
        <f>[1]Agosto!$B$8</f>
        <v>20.541666666666668</v>
      </c>
      <c r="F5" s="102">
        <f>[1]Agosto!$B$9</f>
        <v>19.254166666666663</v>
      </c>
      <c r="G5" s="102">
        <f>[1]Agosto!$B$10</f>
        <v>18.654166666666665</v>
      </c>
      <c r="H5" s="102">
        <f>[1]Agosto!$B$11</f>
        <v>19.979166666666661</v>
      </c>
      <c r="I5" s="102">
        <f>[1]Agosto!$B$12</f>
        <v>19.533333333333331</v>
      </c>
      <c r="J5" s="102">
        <f>[1]Agosto!$B$13</f>
        <v>15.029166666666669</v>
      </c>
      <c r="K5" s="102">
        <f>[1]Agosto!$B$14</f>
        <v>12.570833333333333</v>
      </c>
      <c r="L5" s="102">
        <f>[1]Agosto!$B$15</f>
        <v>13.16666666666667</v>
      </c>
      <c r="M5" s="102">
        <f>[1]Agosto!$B$16</f>
        <v>15.016666666666664</v>
      </c>
      <c r="N5" s="102">
        <f>[1]Agosto!$B$17</f>
        <v>16.129166666666663</v>
      </c>
      <c r="O5" s="102">
        <f>[1]Agosto!$B$18</f>
        <v>17.2</v>
      </c>
      <c r="P5" s="102">
        <f>[1]Agosto!$B$19</f>
        <v>17.19166666666667</v>
      </c>
      <c r="Q5" s="102">
        <f>[1]Agosto!$B$20</f>
        <v>19.3</v>
      </c>
      <c r="R5" s="102">
        <f>[1]Agosto!$B$21</f>
        <v>23.087500000000002</v>
      </c>
      <c r="S5" s="102">
        <f>[1]Agosto!$B$22</f>
        <v>24.033333333333335</v>
      </c>
      <c r="T5" s="102">
        <f>[1]Agosto!$B$23</f>
        <v>25.716666666666672</v>
      </c>
      <c r="U5" s="102">
        <f>[1]Agosto!$B$24</f>
        <v>22.9375</v>
      </c>
      <c r="V5" s="102">
        <f>[1]Agosto!$B$25</f>
        <v>25.416666666666668</v>
      </c>
      <c r="W5" s="102">
        <f>[1]Agosto!$B$26</f>
        <v>27.095833333333342</v>
      </c>
      <c r="X5" s="102">
        <f>[1]Agosto!$B$27</f>
        <v>25.983333333333334</v>
      </c>
      <c r="Y5" s="102">
        <f>[1]Agosto!$B$28</f>
        <v>21.5625</v>
      </c>
      <c r="Z5" s="102">
        <f>[1]Agosto!$B$29</f>
        <v>19.079166666666669</v>
      </c>
      <c r="AA5" s="102">
        <f>[1]Agosto!$B$30</f>
        <v>20.329166666666669</v>
      </c>
      <c r="AB5" s="102">
        <f>[1]Agosto!$B$31</f>
        <v>21.858333333333338</v>
      </c>
      <c r="AC5" s="102">
        <f>[1]Agosto!$B$32</f>
        <v>20.354166666666661</v>
      </c>
      <c r="AD5" s="102">
        <f>[1]Agosto!$B$33</f>
        <v>22.600000000000005</v>
      </c>
      <c r="AE5" s="102">
        <f>[1]Agosto!$B$34</f>
        <v>24.591666666666665</v>
      </c>
      <c r="AF5" s="102">
        <f>[1]Agosto!$B$35</f>
        <v>25.929166666666671</v>
      </c>
      <c r="AG5" s="103">
        <f t="shared" ref="AG5:AG65" si="1">AVERAGE(B5:AF5)</f>
        <v>20.685215053763446</v>
      </c>
    </row>
    <row r="6" spans="1:33" s="5" customFormat="1" x14ac:dyDescent="0.2">
      <c r="A6" s="47" t="s">
        <v>291</v>
      </c>
      <c r="B6" s="102" t="str">
        <f>[2]Agosto!$B$5</f>
        <v>*</v>
      </c>
      <c r="C6" s="102" t="str">
        <f>[2]Agosto!$B$6</f>
        <v>*</v>
      </c>
      <c r="D6" s="102" t="str">
        <f>[2]Agosto!$B$7</f>
        <v>*</v>
      </c>
      <c r="E6" s="102" t="str">
        <f>[2]Agosto!$B$8</f>
        <v>*</v>
      </c>
      <c r="F6" s="102" t="str">
        <f>[2]Agosto!$B$9</f>
        <v>*</v>
      </c>
      <c r="G6" s="102" t="str">
        <f>[2]Agosto!$B$10</f>
        <v>*</v>
      </c>
      <c r="H6" s="102" t="str">
        <f>[2]Agosto!$B$11</f>
        <v>*</v>
      </c>
      <c r="I6" s="102" t="str">
        <f>[2]Agosto!$B$12</f>
        <v>*</v>
      </c>
      <c r="J6" s="102" t="str">
        <f>[2]Agosto!$B$13</f>
        <v>*</v>
      </c>
      <c r="K6" s="102" t="str">
        <f>[2]Agosto!$B$14</f>
        <v>*</v>
      </c>
      <c r="L6" s="102" t="str">
        <f>[2]Agosto!$B$15</f>
        <v>*</v>
      </c>
      <c r="M6" s="102" t="str">
        <f>[2]Agosto!$B$16</f>
        <v>*</v>
      </c>
      <c r="N6" s="102" t="str">
        <f>[2]Agosto!$B$17</f>
        <v>*</v>
      </c>
      <c r="O6" s="102" t="str">
        <f>[2]Agosto!$B$18</f>
        <v>*</v>
      </c>
      <c r="P6" s="102" t="str">
        <f>[2]Agosto!$B$19</f>
        <v>*</v>
      </c>
      <c r="Q6" s="102" t="str">
        <f>[2]Agosto!$B$20</f>
        <v>*</v>
      </c>
      <c r="R6" s="102" t="str">
        <f>[2]Agosto!$B$21</f>
        <v>*</v>
      </c>
      <c r="S6" s="102" t="str">
        <f>[2]Agosto!$B$22</f>
        <v>*</v>
      </c>
      <c r="T6" s="102" t="str">
        <f>[2]Agosto!$B$23</f>
        <v>*</v>
      </c>
      <c r="U6" s="102" t="str">
        <f>[2]Agosto!$B$24</f>
        <v>*</v>
      </c>
      <c r="V6" s="102">
        <f>[2]Agosto!$B$25</f>
        <v>26.468181818181812</v>
      </c>
      <c r="W6" s="102">
        <f>[2]Agosto!$B$26</f>
        <v>28.212499999999995</v>
      </c>
      <c r="X6" s="102">
        <f>[2]Agosto!$B$27</f>
        <v>28.233333333333331</v>
      </c>
      <c r="Y6" s="102">
        <f>[2]Agosto!$B$28</f>
        <v>21.537499999999998</v>
      </c>
      <c r="Z6" s="102">
        <f>[2]Agosto!$B$29</f>
        <v>18.024999999999999</v>
      </c>
      <c r="AA6" s="102">
        <f>[2]Agosto!$B$30</f>
        <v>18.970833333333331</v>
      </c>
      <c r="AB6" s="102">
        <f>[2]Agosto!$B$31</f>
        <v>21.512499999999999</v>
      </c>
      <c r="AC6" s="102">
        <f>[2]Agosto!$B$32</f>
        <v>22.249999999999996</v>
      </c>
      <c r="AD6" s="102">
        <f>[2]Agosto!$B$33</f>
        <v>23.095833333333331</v>
      </c>
      <c r="AE6" s="102">
        <f>[2]Agosto!$B$34</f>
        <v>24.554166666666664</v>
      </c>
      <c r="AF6" s="102">
        <f>[2]Agosto!$B$35</f>
        <v>25.579166666666666</v>
      </c>
      <c r="AG6" s="103">
        <f t="shared" si="1"/>
        <v>23.494455922865015</v>
      </c>
    </row>
    <row r="7" spans="1:33" s="5" customFormat="1" x14ac:dyDescent="0.2">
      <c r="A7" s="47" t="s">
        <v>289</v>
      </c>
      <c r="B7" s="104" t="str">
        <f>[3]Agosto!$B$5</f>
        <v>*</v>
      </c>
      <c r="C7" s="104" t="str">
        <f>[3]Agosto!$B$6</f>
        <v>*</v>
      </c>
      <c r="D7" s="104" t="str">
        <f>[3]Agosto!$B$7</f>
        <v>*</v>
      </c>
      <c r="E7" s="104" t="str">
        <f>[3]Agosto!$B$8</f>
        <v>*</v>
      </c>
      <c r="F7" s="104" t="str">
        <f>[3]Agosto!$B$9</f>
        <v>*</v>
      </c>
      <c r="G7" s="104" t="str">
        <f>[3]Agosto!$B$10</f>
        <v>*</v>
      </c>
      <c r="H7" s="104" t="str">
        <f>[3]Agosto!$B$11</f>
        <v>*</v>
      </c>
      <c r="I7" s="104" t="str">
        <f>[3]Agosto!$B$12</f>
        <v>*</v>
      </c>
      <c r="J7" s="104" t="str">
        <f>[3]Agosto!$B$13</f>
        <v>*</v>
      </c>
      <c r="K7" s="104" t="str">
        <f>[3]Agosto!$B$14</f>
        <v>*</v>
      </c>
      <c r="L7" s="104" t="str">
        <f>[3]Agosto!$B$15</f>
        <v>*</v>
      </c>
      <c r="M7" s="104" t="str">
        <f>[3]Agosto!$B$16</f>
        <v>*</v>
      </c>
      <c r="N7" s="104" t="str">
        <f>[3]Agosto!$B$17</f>
        <v>*</v>
      </c>
      <c r="O7" s="104">
        <f>[3]Agosto!$B$18</f>
        <v>29.266666666666666</v>
      </c>
      <c r="P7" s="104">
        <f>[3]Agosto!$B$19</f>
        <v>23.966666666666669</v>
      </c>
      <c r="Q7" s="104">
        <f>[3]Agosto!$B$20</f>
        <v>25.533333333333331</v>
      </c>
      <c r="R7" s="104">
        <f>[3]Agosto!$B$21</f>
        <v>27.333333333333332</v>
      </c>
      <c r="S7" s="104">
        <f>[3]Agosto!$B$22</f>
        <v>28.145833333333339</v>
      </c>
      <c r="T7" s="104">
        <f>[3]Agosto!$B$23</f>
        <v>28.512499999999999</v>
      </c>
      <c r="U7" s="104">
        <f>[3]Agosto!$B$24</f>
        <v>26.145833333333332</v>
      </c>
      <c r="V7" s="104">
        <f>[3]Agosto!$B$25</f>
        <v>27.620833333333337</v>
      </c>
      <c r="W7" s="104">
        <f>[3]Agosto!$B$26</f>
        <v>28.591666666666669</v>
      </c>
      <c r="X7" s="104">
        <f>[3]Agosto!$B$27</f>
        <v>28.1875</v>
      </c>
      <c r="Y7" s="104">
        <f>[3]Agosto!$B$28</f>
        <v>20.324999999999999</v>
      </c>
      <c r="Z7" s="104">
        <f>[3]Agosto!$B$29</f>
        <v>19.983333333333334</v>
      </c>
      <c r="AA7" s="104">
        <f>[3]Agosto!$B$30</f>
        <v>21.695833333333329</v>
      </c>
      <c r="AB7" s="104">
        <f>[3]Agosto!$B$31</f>
        <v>25.387499999999999</v>
      </c>
      <c r="AC7" s="104">
        <f>[3]Agosto!$B$32</f>
        <v>26.716666666666665</v>
      </c>
      <c r="AD7" s="104">
        <f>[3]Agosto!$B$33</f>
        <v>24.829166666666666</v>
      </c>
      <c r="AE7" s="104">
        <f>[3]Agosto!$B$34</f>
        <v>27.366666666666664</v>
      </c>
      <c r="AF7" s="104">
        <f>[3]Agosto!$B$35</f>
        <v>28.774999999999995</v>
      </c>
      <c r="AG7" s="103">
        <f t="shared" si="1"/>
        <v>26.021296296296292</v>
      </c>
    </row>
    <row r="8" spans="1:33" x14ac:dyDescent="0.2">
      <c r="A8" s="47" t="s">
        <v>0</v>
      </c>
      <c r="B8" s="104">
        <f>[4]Agosto!$B$5</f>
        <v>18.512499999999999</v>
      </c>
      <c r="C8" s="104">
        <f>[4]Agosto!$B$6</f>
        <v>23.024999999999995</v>
      </c>
      <c r="D8" s="104">
        <f>[4]Agosto!$B$7</f>
        <v>22.945833333333329</v>
      </c>
      <c r="E8" s="104">
        <f>[4]Agosto!$B$8</f>
        <v>18.691666666666666</v>
      </c>
      <c r="F8" s="104">
        <f>[4]Agosto!$B$9</f>
        <v>19.133333333333333</v>
      </c>
      <c r="G8" s="104">
        <f>[4]Agosto!$B$10</f>
        <v>18.162499999999998</v>
      </c>
      <c r="H8" s="104">
        <f>[4]Agosto!$B$11</f>
        <v>17.345833333333335</v>
      </c>
      <c r="I8" s="104">
        <f>[4]Agosto!$B$12</f>
        <v>15.6875</v>
      </c>
      <c r="J8" s="104">
        <f>[4]Agosto!$B$13</f>
        <v>8.5833333333333339</v>
      </c>
      <c r="K8" s="104">
        <f>[4]Agosto!$B$14</f>
        <v>9.6041666666666661</v>
      </c>
      <c r="L8" s="104">
        <f>[4]Agosto!$B$15</f>
        <v>13.095238095238095</v>
      </c>
      <c r="M8" s="104">
        <f>[4]Agosto!$B$16</f>
        <v>14.033333333333337</v>
      </c>
      <c r="N8" s="104">
        <f>[4]Agosto!$B$17</f>
        <v>15.404166666666669</v>
      </c>
      <c r="O8" s="104">
        <f>[4]Agosto!$B$18</f>
        <v>16.3</v>
      </c>
      <c r="P8" s="104">
        <f>[4]Agosto!$B$19</f>
        <v>17.058333333333334</v>
      </c>
      <c r="Q8" s="104">
        <f>[4]Agosto!$B$20</f>
        <v>17.479166666666668</v>
      </c>
      <c r="R8" s="104">
        <f>[4]Agosto!$B$21</f>
        <v>19.737500000000001</v>
      </c>
      <c r="S8" s="104">
        <f>[4]Agosto!$B$22</f>
        <v>22.358333333333334</v>
      </c>
      <c r="T8" s="104">
        <f>[4]Agosto!$B$23</f>
        <v>22.029166666666669</v>
      </c>
      <c r="U8" s="104">
        <f>[4]Agosto!$B$24</f>
        <v>17.012500000000003</v>
      </c>
      <c r="V8" s="104">
        <f>[4]Agosto!$B$25</f>
        <v>20.662499999999998</v>
      </c>
      <c r="W8" s="104">
        <f>[4]Agosto!$B$26</f>
        <v>25.833333333333339</v>
      </c>
      <c r="X8" s="104">
        <f>[4]Agosto!$B$27</f>
        <v>23.38333333333334</v>
      </c>
      <c r="Y8" s="104">
        <f>[4]Agosto!$B$28</f>
        <v>11.433333333333332</v>
      </c>
      <c r="Z8" s="104">
        <f>[4]Agosto!$B$29</f>
        <v>8.1999999999999993</v>
      </c>
      <c r="AA8" s="104">
        <f>[4]Agosto!$B$30</f>
        <v>17.981818181818184</v>
      </c>
      <c r="AB8" s="104">
        <f>[4]Agosto!$B$31</f>
        <v>14.14583333333333</v>
      </c>
      <c r="AC8" s="104">
        <f>[4]Agosto!$B$32</f>
        <v>15.933333333333335</v>
      </c>
      <c r="AD8" s="104">
        <f>[4]Agosto!$B$33</f>
        <v>19.958333333333332</v>
      </c>
      <c r="AE8" s="104">
        <f>[4]Agosto!$B$34</f>
        <v>22.249999999999996</v>
      </c>
      <c r="AF8" s="104">
        <f>[4]Agosto!$B$35</f>
        <v>23.175000000000001</v>
      </c>
      <c r="AG8" s="103">
        <f t="shared" si="1"/>
        <v>17.714716869152348</v>
      </c>
    </row>
    <row r="9" spans="1:33" x14ac:dyDescent="0.2">
      <c r="A9" s="47" t="s">
        <v>301</v>
      </c>
      <c r="B9" s="104" t="str">
        <f>[5]Agosto!$B$5</f>
        <v>*</v>
      </c>
      <c r="C9" s="104" t="str">
        <f>[5]Agosto!$B$6</f>
        <v>*</v>
      </c>
      <c r="D9" s="104" t="str">
        <f>[5]Agosto!$B$7</f>
        <v>*</v>
      </c>
      <c r="E9" s="104" t="str">
        <f>[5]Agosto!$B$8</f>
        <v>*</v>
      </c>
      <c r="F9" s="104" t="str">
        <f>[5]Agosto!$B$9</f>
        <v>*</v>
      </c>
      <c r="G9" s="104" t="str">
        <f>[5]Agosto!$B$10</f>
        <v>*</v>
      </c>
      <c r="H9" s="104" t="str">
        <f>[5]Agosto!$B$11</f>
        <v>*</v>
      </c>
      <c r="I9" s="104" t="str">
        <f>[5]Agosto!$B$12</f>
        <v>*</v>
      </c>
      <c r="J9" s="104" t="str">
        <f>[5]Agosto!$B$13</f>
        <v>*</v>
      </c>
      <c r="K9" s="104" t="str">
        <f>[5]Agosto!$B$14</f>
        <v>*</v>
      </c>
      <c r="L9" s="104" t="str">
        <f>[5]Agosto!$B$15</f>
        <v>*</v>
      </c>
      <c r="M9" s="104" t="str">
        <f>[5]Agosto!$B$16</f>
        <v>*</v>
      </c>
      <c r="N9" s="104" t="str">
        <f>[5]Agosto!$B$17</f>
        <v>*</v>
      </c>
      <c r="O9" s="104" t="str">
        <f>[5]Agosto!$B$18</f>
        <v>*</v>
      </c>
      <c r="P9" s="104" t="str">
        <f>[5]Agosto!$B$19</f>
        <v>*</v>
      </c>
      <c r="Q9" s="104" t="str">
        <f>[5]Agosto!$B$20</f>
        <v>*</v>
      </c>
      <c r="R9" s="104" t="str">
        <f>[5]Agosto!$B$21</f>
        <v>*</v>
      </c>
      <c r="S9" s="104" t="str">
        <f>[5]Agosto!$B$22</f>
        <v>*</v>
      </c>
      <c r="T9" s="104" t="str">
        <f>[5]Agosto!$B$23</f>
        <v>*</v>
      </c>
      <c r="U9" s="104" t="str">
        <f>[5]Agosto!$B$24</f>
        <v>*</v>
      </c>
      <c r="V9" s="104" t="str">
        <f>[5]Agosto!$B$25</f>
        <v>*</v>
      </c>
      <c r="W9" s="104" t="str">
        <f>[5]Agosto!$B$26</f>
        <v>*</v>
      </c>
      <c r="X9" s="104" t="str">
        <f>[5]Agosto!$B$27</f>
        <v>*</v>
      </c>
      <c r="Y9" s="104" t="str">
        <f>[5]Agosto!$B$28</f>
        <v>*</v>
      </c>
      <c r="Z9" s="104" t="str">
        <f>[5]Agosto!$B$29</f>
        <v>*</v>
      </c>
      <c r="AA9" s="104" t="str">
        <f>[5]Agosto!$B$30</f>
        <v>*</v>
      </c>
      <c r="AB9" s="104" t="str">
        <f>[5]Agosto!$B$31</f>
        <v>*</v>
      </c>
      <c r="AC9" s="104" t="str">
        <f>[5]Agosto!$B$32</f>
        <v>*</v>
      </c>
      <c r="AD9" s="104" t="str">
        <f>[5]Agosto!$B$33</f>
        <v>*</v>
      </c>
      <c r="AE9" s="104">
        <f>[5]Agosto!$B$34</f>
        <v>28.174999999999997</v>
      </c>
      <c r="AF9" s="104">
        <f>[5]Agosto!$B$35</f>
        <v>24.241666666666671</v>
      </c>
      <c r="AG9" s="103">
        <f t="shared" si="1"/>
        <v>26.208333333333336</v>
      </c>
    </row>
    <row r="10" spans="1:33" x14ac:dyDescent="0.2">
      <c r="A10" s="47" t="s">
        <v>81</v>
      </c>
      <c r="B10" s="104">
        <f>[6]Agosto!$B$5</f>
        <v>21.345833333333331</v>
      </c>
      <c r="C10" s="104">
        <f>[6]Agosto!$B$6</f>
        <v>24.958333333333332</v>
      </c>
      <c r="D10" s="104">
        <f>[6]Agosto!$B$7</f>
        <v>25.479166666666668</v>
      </c>
      <c r="E10" s="104">
        <f>[6]Agosto!$B$8</f>
        <v>19.166666666666664</v>
      </c>
      <c r="F10" s="104">
        <f>[6]Agosto!$B$9</f>
        <v>19.112500000000004</v>
      </c>
      <c r="G10" s="104">
        <f>[6]Agosto!$B$10</f>
        <v>19.466666666666665</v>
      </c>
      <c r="H10" s="104">
        <f>[6]Agosto!$B$11</f>
        <v>20.541666666666664</v>
      </c>
      <c r="I10" s="104">
        <f>[6]Agosto!$B$12</f>
        <v>18.441666666666666</v>
      </c>
      <c r="J10" s="104">
        <f>[6]Agosto!$B$13</f>
        <v>12.366666666666667</v>
      </c>
      <c r="K10" s="104">
        <f>[6]Agosto!$B$14</f>
        <v>13.0875</v>
      </c>
      <c r="L10" s="104">
        <f>[6]Agosto!$B$15</f>
        <v>16.175000000000001</v>
      </c>
      <c r="M10" s="104">
        <f>[6]Agosto!$B$16</f>
        <v>17.625000000000004</v>
      </c>
      <c r="N10" s="104">
        <f>[6]Agosto!$B$17</f>
        <v>18.854166666666664</v>
      </c>
      <c r="O10" s="104">
        <f>[6]Agosto!$B$18</f>
        <v>19.945833333333336</v>
      </c>
      <c r="P10" s="104">
        <f>[6]Agosto!$B$19</f>
        <v>19.25</v>
      </c>
      <c r="Q10" s="104">
        <f>[6]Agosto!$B$20</f>
        <v>20.445833333333333</v>
      </c>
      <c r="R10" s="104">
        <f>[6]Agosto!$B$21</f>
        <v>23.55416666666666</v>
      </c>
      <c r="S10" s="104">
        <f>[6]Agosto!$B$22</f>
        <v>25.375</v>
      </c>
      <c r="T10" s="104">
        <f>[6]Agosto!$B$23</f>
        <v>25.875</v>
      </c>
      <c r="U10" s="104">
        <f>[6]Agosto!$B$24</f>
        <v>19.879166666666663</v>
      </c>
      <c r="V10" s="104">
        <f>[6]Agosto!$B$25</f>
        <v>23.787499999999998</v>
      </c>
      <c r="W10" s="104">
        <f>[6]Agosto!$B$26</f>
        <v>28.133333333333326</v>
      </c>
      <c r="X10" s="104">
        <f>[6]Agosto!$B$27</f>
        <v>27.525000000000002</v>
      </c>
      <c r="Y10" s="104">
        <f>[6]Agosto!$B$28</f>
        <v>16.100000000000001</v>
      </c>
      <c r="Z10" s="104">
        <f>[6]Agosto!$B$29</f>
        <v>14.75</v>
      </c>
      <c r="AA10" s="104">
        <f>[6]Agosto!$B$30</f>
        <v>16.183333333333334</v>
      </c>
      <c r="AB10" s="104">
        <f>[6]Agosto!$B$31</f>
        <v>18.899999999999995</v>
      </c>
      <c r="AC10" s="104">
        <f>[6]Agosto!$B$32</f>
        <v>19.87916666666667</v>
      </c>
      <c r="AD10" s="104">
        <f>[6]Agosto!$B$33</f>
        <v>23.095833333333331</v>
      </c>
      <c r="AE10" s="104">
        <f>[6]Agosto!$B$34</f>
        <v>24.704166666666669</v>
      </c>
      <c r="AF10" s="104">
        <f>[6]Agosto!$B$35</f>
        <v>25.429166666666664</v>
      </c>
      <c r="AG10" s="103">
        <f t="shared" si="1"/>
        <v>20.626881720430106</v>
      </c>
    </row>
    <row r="11" spans="1:33" x14ac:dyDescent="0.2">
      <c r="A11" s="47" t="s">
        <v>1</v>
      </c>
      <c r="B11" s="104">
        <f>[7]Agosto!$B$5</f>
        <v>25.483333333333334</v>
      </c>
      <c r="C11" s="104">
        <f>[7]Agosto!$B$6</f>
        <v>26.108333333333331</v>
      </c>
      <c r="D11" s="104">
        <f>[7]Agosto!$B$7</f>
        <v>26.470833333333335</v>
      </c>
      <c r="E11" s="104">
        <f>[7]Agosto!$B$8</f>
        <v>22.254166666666666</v>
      </c>
      <c r="F11" s="104">
        <f>[7]Agosto!$B$9</f>
        <v>21.829166666666669</v>
      </c>
      <c r="G11" s="104">
        <f>[7]Agosto!$B$10</f>
        <v>21.904166666666669</v>
      </c>
      <c r="H11" s="104">
        <f>[7]Agosto!$B$11</f>
        <v>22.129166666666666</v>
      </c>
      <c r="I11" s="104">
        <f>[7]Agosto!$B$12</f>
        <v>20.845833333333335</v>
      </c>
      <c r="J11" s="104">
        <f>[7]Agosto!$B$13</f>
        <v>14.925000000000004</v>
      </c>
      <c r="K11" s="104">
        <f>[7]Agosto!$B$14</f>
        <v>14.091666666666669</v>
      </c>
      <c r="L11" s="104">
        <f>[7]Agosto!$B$15</f>
        <v>15.55833333333333</v>
      </c>
      <c r="M11" s="104">
        <f>[7]Agosto!$B$16</f>
        <v>17.216666666666669</v>
      </c>
      <c r="N11" s="104">
        <f>[7]Agosto!$B$17</f>
        <v>19.533333333333328</v>
      </c>
      <c r="O11" s="104">
        <f>[7]Agosto!$B$18</f>
        <v>20.287500000000001</v>
      </c>
      <c r="P11" s="104">
        <f>[7]Agosto!$B$19</f>
        <v>21.158333333333335</v>
      </c>
      <c r="Q11" s="104">
        <f>[7]Agosto!$B$20</f>
        <v>23</v>
      </c>
      <c r="R11" s="104">
        <f>[7]Agosto!$B$21</f>
        <v>26.862500000000001</v>
      </c>
      <c r="S11" s="104">
        <f>[7]Agosto!$B$22</f>
        <v>27.741666666666664</v>
      </c>
      <c r="T11" s="104">
        <f>[7]Agosto!$B$23</f>
        <v>28.399999999999995</v>
      </c>
      <c r="U11" s="104">
        <f>[7]Agosto!$B$24</f>
        <v>24.2</v>
      </c>
      <c r="V11" s="104">
        <f>[7]Agosto!$B$25</f>
        <v>27.3</v>
      </c>
      <c r="W11" s="104">
        <f>[7]Agosto!$B$26</f>
        <v>29.395833333333332</v>
      </c>
      <c r="X11" s="104">
        <f>[7]Agosto!$B$27</f>
        <v>27.641666666666666</v>
      </c>
      <c r="Y11" s="104">
        <f>[7]Agosto!$B$28</f>
        <v>17.133333333333336</v>
      </c>
      <c r="Z11" s="104">
        <f>[7]Agosto!$B$29</f>
        <v>14.829166666666666</v>
      </c>
      <c r="AA11" s="104">
        <f>[7]Agosto!$B$30</f>
        <v>17.408333333333335</v>
      </c>
      <c r="AB11" s="104">
        <f>[7]Agosto!$B$31</f>
        <v>20.070833333333336</v>
      </c>
      <c r="AC11" s="104">
        <f>[7]Agosto!$B$32</f>
        <v>22.929166666666671</v>
      </c>
      <c r="AD11" s="104">
        <f>[7]Agosto!$B$33</f>
        <v>25.845833333333331</v>
      </c>
      <c r="AE11" s="104">
        <f>[7]Agosto!$B$34</f>
        <v>29.4375</v>
      </c>
      <c r="AF11" s="104">
        <f>[7]Agosto!$B$35</f>
        <v>31.299999999999997</v>
      </c>
      <c r="AG11" s="103">
        <f t="shared" si="1"/>
        <v>22.686827956989244</v>
      </c>
    </row>
    <row r="12" spans="1:33" x14ac:dyDescent="0.2">
      <c r="A12" s="47" t="s">
        <v>285</v>
      </c>
      <c r="B12" s="104" t="str">
        <f>[8]Agosto!$B$5</f>
        <v>*</v>
      </c>
      <c r="C12" s="104" t="str">
        <f>[8]Agosto!$B$6</f>
        <v>*</v>
      </c>
      <c r="D12" s="104" t="str">
        <f>[8]Agosto!$B$7</f>
        <v>*</v>
      </c>
      <c r="E12" s="104" t="str">
        <f>[8]Agosto!$B$8</f>
        <v>*</v>
      </c>
      <c r="F12" s="104" t="str">
        <f>[8]Agosto!$B$9</f>
        <v>*</v>
      </c>
      <c r="G12" s="104">
        <f>[8]Agosto!$B$10</f>
        <v>24.1</v>
      </c>
      <c r="H12" s="104">
        <f>[8]Agosto!$B$11</f>
        <v>21.258333333333336</v>
      </c>
      <c r="I12" s="104">
        <f>[8]Agosto!$B$12</f>
        <v>21.400000000000002</v>
      </c>
      <c r="J12" s="104">
        <f>[8]Agosto!$B$13</f>
        <v>15.9375</v>
      </c>
      <c r="K12" s="104">
        <f>[8]Agosto!$B$14</f>
        <v>14.541666666666666</v>
      </c>
      <c r="L12" s="104">
        <f>[8]Agosto!$B$15</f>
        <v>15.44166666666667</v>
      </c>
      <c r="M12" s="104">
        <f>[8]Agosto!$B$16</f>
        <v>15.620833333333335</v>
      </c>
      <c r="N12" s="104">
        <f>[8]Agosto!$B$17</f>
        <v>17.579166666666669</v>
      </c>
      <c r="O12" s="104">
        <f>[8]Agosto!$B$18</f>
        <v>17.159999999999997</v>
      </c>
      <c r="P12" s="104">
        <f>[8]Agosto!$B$19</f>
        <v>20.420833333333334</v>
      </c>
      <c r="Q12" s="104">
        <f>[8]Agosto!$B$20</f>
        <v>21.104166666666668</v>
      </c>
      <c r="R12" s="104">
        <f>[8]Agosto!$B$21</f>
        <v>23.175000000000001</v>
      </c>
      <c r="S12" s="104">
        <f>[8]Agosto!$B$22</f>
        <v>25.604166666666668</v>
      </c>
      <c r="T12" s="104">
        <f>[8]Agosto!$B$23</f>
        <v>27.095833333333335</v>
      </c>
      <c r="U12" s="104">
        <f>[8]Agosto!$B$24</f>
        <v>25.804166666666664</v>
      </c>
      <c r="V12" s="104">
        <f>[8]Agosto!$B$25</f>
        <v>27.149999999999995</v>
      </c>
      <c r="W12" s="104">
        <f>[8]Agosto!$B$26</f>
        <v>28.970833333333331</v>
      </c>
      <c r="X12" s="104">
        <f>[8]Agosto!$B$27</f>
        <v>26.408333333333331</v>
      </c>
      <c r="Y12" s="104">
        <f>[8]Agosto!$B$28</f>
        <v>17.970833333333335</v>
      </c>
      <c r="Z12" s="104">
        <f>[8]Agosto!$B$29</f>
        <v>16.679166666666664</v>
      </c>
      <c r="AA12" s="104">
        <f>[8]Agosto!$B$30</f>
        <v>17.145833333333332</v>
      </c>
      <c r="AB12" s="104">
        <f>[8]Agosto!$B$31</f>
        <v>19.987500000000001</v>
      </c>
      <c r="AC12" s="104">
        <f>[8]Agosto!$B$32</f>
        <v>23.195833333333329</v>
      </c>
      <c r="AD12" s="104">
        <f>[8]Agosto!$B$33</f>
        <v>24.479166666666668</v>
      </c>
      <c r="AE12" s="104">
        <f>[8]Agosto!$B$34</f>
        <v>26.975000000000005</v>
      </c>
      <c r="AF12" s="104">
        <f>[8]Agosto!$B$35</f>
        <v>28.004166666666666</v>
      </c>
      <c r="AG12" s="103">
        <f t="shared" si="1"/>
        <v>21.661923076923081</v>
      </c>
    </row>
    <row r="13" spans="1:33" x14ac:dyDescent="0.2">
      <c r="A13" s="47" t="s">
        <v>138</v>
      </c>
      <c r="B13" s="104">
        <f>[9]Agosto!$B$5</f>
        <v>20.512499999999999</v>
      </c>
      <c r="C13" s="104">
        <f>[9]Agosto!$B$6</f>
        <v>24.9375</v>
      </c>
      <c r="D13" s="104">
        <f>[9]Agosto!$B$7</f>
        <v>25.229166666666671</v>
      </c>
      <c r="E13" s="104">
        <f>[9]Agosto!$B$8</f>
        <v>19.387499999999999</v>
      </c>
      <c r="F13" s="104">
        <f>[9]Agosto!$B$9</f>
        <v>18.524999999999999</v>
      </c>
      <c r="G13" s="104">
        <f>[9]Agosto!$B$10</f>
        <v>18.554166666666667</v>
      </c>
      <c r="H13" s="104">
        <f>[9]Agosto!$B$11</f>
        <v>18.604166666666668</v>
      </c>
      <c r="I13" s="104">
        <f>[9]Agosto!$B$12</f>
        <v>13.637499999999998</v>
      </c>
      <c r="J13" s="104">
        <f>[9]Agosto!$B$13</f>
        <v>7.8125</v>
      </c>
      <c r="K13" s="104">
        <f>[9]Agosto!$B$14</f>
        <v>10.758333333333333</v>
      </c>
      <c r="L13" s="104">
        <f>[9]Agosto!$B$15</f>
        <v>14.337499999999999</v>
      </c>
      <c r="M13" s="104">
        <f>[9]Agosto!$B$16</f>
        <v>16.295833333333334</v>
      </c>
      <c r="N13" s="104">
        <f>[9]Agosto!$B$17</f>
        <v>17.987500000000004</v>
      </c>
      <c r="O13" s="104">
        <f>[9]Agosto!$B$18</f>
        <v>18.479166666666664</v>
      </c>
      <c r="P13" s="104">
        <f>[9]Agosto!$B$19</f>
        <v>19.129166666666666</v>
      </c>
      <c r="Q13" s="104">
        <f>[9]Agosto!$B$20</f>
        <v>20.250000000000004</v>
      </c>
      <c r="R13" s="104">
        <f>[9]Agosto!$B$21</f>
        <v>22.475000000000005</v>
      </c>
      <c r="S13" s="104">
        <f>[9]Agosto!$B$22</f>
        <v>23.533333333333328</v>
      </c>
      <c r="T13" s="104">
        <f>[9]Agosto!$B$23</f>
        <v>22.820833333333329</v>
      </c>
      <c r="U13" s="104">
        <f>[9]Agosto!$B$24</f>
        <v>16.95</v>
      </c>
      <c r="V13" s="104">
        <f>[9]Agosto!$B$25</f>
        <v>22.330434782608702</v>
      </c>
      <c r="W13" s="104">
        <f>[9]Agosto!$B$26</f>
        <v>27.670833333333331</v>
      </c>
      <c r="X13" s="104">
        <f>[9]Agosto!$B$27</f>
        <v>24.349999999999998</v>
      </c>
      <c r="Y13" s="104">
        <f>[9]Agosto!$B$28</f>
        <v>9.6749999999999989</v>
      </c>
      <c r="Z13" s="104">
        <f>[9]Agosto!$B$29</f>
        <v>7.1750000000000007</v>
      </c>
      <c r="AA13" s="104">
        <f>[9]Agosto!$B$30</f>
        <v>11.020833333333336</v>
      </c>
      <c r="AB13" s="104">
        <f>[9]Agosto!$B$31</f>
        <v>16.045833333333334</v>
      </c>
      <c r="AC13" s="104">
        <f>[9]Agosto!$B$32</f>
        <v>17.545833333333334</v>
      </c>
      <c r="AD13" s="104">
        <f>[9]Agosto!$B$33</f>
        <v>22.141666666666669</v>
      </c>
      <c r="AE13" s="104">
        <f>[9]Agosto!$B$34</f>
        <v>22.591666666666665</v>
      </c>
      <c r="AF13" s="104">
        <f>[9]Agosto!$B$35</f>
        <v>23.695833333333336</v>
      </c>
      <c r="AG13" s="103">
        <f t="shared" si="1"/>
        <v>18.530954885460496</v>
      </c>
    </row>
    <row r="14" spans="1:33" x14ac:dyDescent="0.2">
      <c r="A14" s="47" t="s">
        <v>87</v>
      </c>
      <c r="B14" s="104">
        <f>[10]Agosto!$B$5</f>
        <v>20.537500000000001</v>
      </c>
      <c r="C14" s="104">
        <f>[10]Agosto!$B$6</f>
        <v>24.670833333333331</v>
      </c>
      <c r="D14" s="104">
        <f>[10]Agosto!$B$7</f>
        <v>24.450000000000003</v>
      </c>
      <c r="E14" s="104">
        <f>[10]Agosto!$B$8</f>
        <v>19.641666666666662</v>
      </c>
      <c r="F14" s="104">
        <f>[10]Agosto!$B$9</f>
        <v>17.183333333333334</v>
      </c>
      <c r="G14" s="104">
        <f>[10]Agosto!$B$10</f>
        <v>18.450000000000003</v>
      </c>
      <c r="H14" s="104">
        <f>[10]Agosto!$B$11</f>
        <v>19.474999999999998</v>
      </c>
      <c r="I14" s="104">
        <f>[10]Agosto!$B$12</f>
        <v>19.570833333333336</v>
      </c>
      <c r="J14" s="104">
        <f>[10]Agosto!$B$13</f>
        <v>13.654166666666667</v>
      </c>
      <c r="K14" s="104">
        <f>[10]Agosto!$B$14</f>
        <v>12.287500000000001</v>
      </c>
      <c r="L14" s="104">
        <f>[10]Agosto!$B$15</f>
        <v>12.887499999999998</v>
      </c>
      <c r="M14" s="104">
        <f>[10]Agosto!$B$16</f>
        <v>13.879166666666663</v>
      </c>
      <c r="N14" s="104">
        <f>[10]Agosto!$B$17</f>
        <v>16.266666666666666</v>
      </c>
      <c r="O14" s="104">
        <f>[10]Agosto!$B$18</f>
        <v>18.524999999999999</v>
      </c>
      <c r="P14" s="104">
        <f>[10]Agosto!$B$19</f>
        <v>17.574999999999999</v>
      </c>
      <c r="Q14" s="104">
        <f>[10]Agosto!$B$20</f>
        <v>20.079166666666666</v>
      </c>
      <c r="R14" s="104">
        <f>[10]Agosto!$B$21</f>
        <v>21.925000000000001</v>
      </c>
      <c r="S14" s="104">
        <f>[10]Agosto!$B$22</f>
        <v>23.233333333333331</v>
      </c>
      <c r="T14" s="104">
        <f>[10]Agosto!$B$23</f>
        <v>25.908333333333342</v>
      </c>
      <c r="U14" s="104">
        <f>[10]Agosto!$B$24</f>
        <v>23.700000000000003</v>
      </c>
      <c r="V14" s="104">
        <f>[10]Agosto!$B$25</f>
        <v>24.433333333333334</v>
      </c>
      <c r="W14" s="104">
        <f>[10]Agosto!$B$26</f>
        <v>27.470833333333331</v>
      </c>
      <c r="X14" s="104">
        <f>[10]Agosto!$B$27</f>
        <v>26.645833333333329</v>
      </c>
      <c r="Y14" s="104">
        <f>[10]Agosto!$B$28</f>
        <v>18.44166666666667</v>
      </c>
      <c r="Z14" s="104">
        <f>[10]Agosto!$B$29</f>
        <v>16.774999999999999</v>
      </c>
      <c r="AA14" s="104">
        <f>[10]Agosto!$B$30</f>
        <v>17.995833333333334</v>
      </c>
      <c r="AB14" s="104">
        <f>[10]Agosto!$B$31</f>
        <v>19.57083333333334</v>
      </c>
      <c r="AC14" s="104">
        <f>[10]Agosto!$B$32</f>
        <v>21.404166666666669</v>
      </c>
      <c r="AD14" s="104">
        <f>[10]Agosto!$B$33</f>
        <v>22.691666666666666</v>
      </c>
      <c r="AE14" s="104">
        <f>[10]Agosto!$B$34</f>
        <v>23.912499999999998</v>
      </c>
      <c r="AF14" s="104">
        <f>[10]Agosto!$B$35</f>
        <v>25.095833333333335</v>
      </c>
      <c r="AG14" s="103">
        <f t="shared" si="1"/>
        <v>20.268951612903226</v>
      </c>
    </row>
    <row r="15" spans="1:33" x14ac:dyDescent="0.2">
      <c r="A15" s="47" t="s">
        <v>47</v>
      </c>
      <c r="B15" s="104">
        <f>[11]Agosto!$B$5</f>
        <v>20.991666666666664</v>
      </c>
      <c r="C15" s="104">
        <f>[11]Agosto!$B$6</f>
        <v>24.508333333333329</v>
      </c>
      <c r="D15" s="104">
        <f>[11]Agosto!$B$7</f>
        <v>24.808333333333334</v>
      </c>
      <c r="E15" s="104">
        <f>[11]Agosto!$B$8</f>
        <v>20.087499999999999</v>
      </c>
      <c r="F15" s="104">
        <f>[11]Agosto!$B$9</f>
        <v>18.891666666666669</v>
      </c>
      <c r="G15" s="104">
        <f>[11]Agosto!$B$10</f>
        <v>19.083333333333339</v>
      </c>
      <c r="H15" s="104">
        <f>[11]Agosto!$B$11</f>
        <v>20.295833333333334</v>
      </c>
      <c r="I15" s="104">
        <f>[11]Agosto!$B$12</f>
        <v>18.987500000000001</v>
      </c>
      <c r="J15" s="104">
        <f>[11]Agosto!$B$13</f>
        <v>12.658333333333331</v>
      </c>
      <c r="K15" s="104">
        <f>[11]Agosto!$B$14</f>
        <v>13.337500000000004</v>
      </c>
      <c r="L15" s="104">
        <f>[11]Agosto!$B$15</f>
        <v>15.733333333333334</v>
      </c>
      <c r="M15" s="104">
        <f>[11]Agosto!$B$16</f>
        <v>16.904166666666665</v>
      </c>
      <c r="N15" s="104">
        <f>[11]Agosto!$B$17</f>
        <v>18.933333333333334</v>
      </c>
      <c r="O15" s="104">
        <f>[11]Agosto!$B$18</f>
        <v>21.012499999999999</v>
      </c>
      <c r="P15" s="104">
        <f>[11]Agosto!$B$19</f>
        <v>19.087500000000002</v>
      </c>
      <c r="Q15" s="104">
        <f>[11]Agosto!$B$20</f>
        <v>20.008333333333329</v>
      </c>
      <c r="R15" s="104">
        <f>[11]Agosto!$B$21</f>
        <v>22.5</v>
      </c>
      <c r="S15" s="104">
        <f>[11]Agosto!$B$22</f>
        <v>24.816666666666663</v>
      </c>
      <c r="T15" s="104">
        <f>[11]Agosto!$B$23</f>
        <v>24.749999999999996</v>
      </c>
      <c r="U15" s="104">
        <f>[11]Agosto!$B$24</f>
        <v>21.245833333333341</v>
      </c>
      <c r="V15" s="104">
        <f>[11]Agosto!$B$25</f>
        <v>24.029166666666665</v>
      </c>
      <c r="W15" s="104">
        <f>[11]Agosto!$B$26</f>
        <v>28.320833333333336</v>
      </c>
      <c r="X15" s="104">
        <f>[11]Agosto!$B$27</f>
        <v>28.687499999999996</v>
      </c>
      <c r="Y15" s="104">
        <f>[11]Agosto!$B$28</f>
        <v>19.662500000000001</v>
      </c>
      <c r="Z15" s="104">
        <f>[11]Agosto!$B$29</f>
        <v>16.891666666666662</v>
      </c>
      <c r="AA15" s="104">
        <f>[11]Agosto!$B$30</f>
        <v>18.345833333333328</v>
      </c>
      <c r="AB15" s="104">
        <f>[11]Agosto!$B$31</f>
        <v>20.383333333333333</v>
      </c>
      <c r="AC15" s="104">
        <f>[11]Agosto!$B$32</f>
        <v>20.754166666666666</v>
      </c>
      <c r="AD15" s="104">
        <f>[11]Agosto!$B$33</f>
        <v>22.816666666666666</v>
      </c>
      <c r="AE15" s="104">
        <f>[11]Agosto!$B$34</f>
        <v>24.158333333333331</v>
      </c>
      <c r="AF15" s="104">
        <f>[11]Agosto!$B$35</f>
        <v>24.524999999999995</v>
      </c>
      <c r="AG15" s="103">
        <f t="shared" si="1"/>
        <v>20.877956989247313</v>
      </c>
    </row>
    <row r="16" spans="1:33" x14ac:dyDescent="0.2">
      <c r="A16" s="47" t="s">
        <v>90</v>
      </c>
      <c r="B16" s="104">
        <f>[12]Agosto!$B$5</f>
        <v>24.037500000000005</v>
      </c>
      <c r="C16" s="104">
        <f>[12]Agosto!$B$6</f>
        <v>26.379166666666663</v>
      </c>
      <c r="D16" s="104">
        <f>[12]Agosto!$B$7</f>
        <v>25.879166666666666</v>
      </c>
      <c r="E16" s="104">
        <f>[12]Agosto!$B$8</f>
        <v>21.345833333333331</v>
      </c>
      <c r="F16" s="104">
        <f>[12]Agosto!$B$9</f>
        <v>20.7</v>
      </c>
      <c r="G16" s="104">
        <f>[12]Agosto!$B$10</f>
        <v>20.858333333333338</v>
      </c>
      <c r="H16" s="104">
        <f>[12]Agosto!$B$11</f>
        <v>19.749999999999996</v>
      </c>
      <c r="I16" s="104">
        <f>[12]Agosto!$B$12</f>
        <v>17.966666666666665</v>
      </c>
      <c r="J16" s="104">
        <f>[12]Agosto!$B$13</f>
        <v>11.50416666666667</v>
      </c>
      <c r="K16" s="104">
        <f>[12]Agosto!$B$14</f>
        <v>11.275</v>
      </c>
      <c r="L16" s="104">
        <f>[12]Agosto!$B$15</f>
        <v>14.370833333333335</v>
      </c>
      <c r="M16" s="104">
        <f>[12]Agosto!$B$16</f>
        <v>15.883333333333333</v>
      </c>
      <c r="N16" s="104">
        <f>[12]Agosto!$B$17</f>
        <v>17.608333333333334</v>
      </c>
      <c r="O16" s="104">
        <f>[12]Agosto!$B$18</f>
        <v>19.658333333333328</v>
      </c>
      <c r="P16" s="104">
        <f>[12]Agosto!$B$19</f>
        <v>20.041666666666668</v>
      </c>
      <c r="Q16" s="104">
        <f>[12]Agosto!$B$20</f>
        <v>21.212499999999995</v>
      </c>
      <c r="R16" s="104">
        <f>[12]Agosto!$B$21</f>
        <v>23.229166666666668</v>
      </c>
      <c r="S16" s="104">
        <f>[12]Agosto!$B$22</f>
        <v>25.387499999999999</v>
      </c>
      <c r="T16" s="104">
        <f>[12]Agosto!$B$23</f>
        <v>27.295833333333334</v>
      </c>
      <c r="U16" s="104">
        <f>[12]Agosto!$B$24</f>
        <v>18.820833333333336</v>
      </c>
      <c r="V16" s="104">
        <f>[12]Agosto!$B$25</f>
        <v>24.100000000000005</v>
      </c>
      <c r="W16" s="104">
        <f>[12]Agosto!$B$26</f>
        <v>28.879166666666666</v>
      </c>
      <c r="X16" s="104">
        <f>[12]Agosto!$B$27</f>
        <v>26.116666666666671</v>
      </c>
      <c r="Y16" s="104">
        <f>[12]Agosto!$B$28</f>
        <v>13.483333333333336</v>
      </c>
      <c r="Z16" s="104">
        <f>[12]Agosto!$B$29</f>
        <v>9.8333333333333339</v>
      </c>
      <c r="AA16" s="104">
        <f>[12]Agosto!$B$30</f>
        <v>13.541666666666666</v>
      </c>
      <c r="AB16" s="104">
        <f>[12]Agosto!$B$31</f>
        <v>15.845833333333337</v>
      </c>
      <c r="AC16" s="104">
        <f>[12]Agosto!$B$32</f>
        <v>18.079166666666666</v>
      </c>
      <c r="AD16" s="104">
        <f>[12]Agosto!$B$33</f>
        <v>22.587500000000002</v>
      </c>
      <c r="AE16" s="104">
        <f>[12]Agosto!$B$34</f>
        <v>25.816666666666666</v>
      </c>
      <c r="AF16" s="104">
        <f>[12]Agosto!$B$35</f>
        <v>27.741666666666664</v>
      </c>
      <c r="AG16" s="103">
        <f t="shared" si="1"/>
        <v>20.29771505376344</v>
      </c>
    </row>
    <row r="17" spans="1:37" x14ac:dyDescent="0.2">
      <c r="A17" s="47" t="s">
        <v>95</v>
      </c>
      <c r="B17" s="104">
        <f>[13]Agosto!$B$5</f>
        <v>21.645833333333332</v>
      </c>
      <c r="C17" s="104">
        <f>[13]Agosto!$B$6</f>
        <v>25.558333333333337</v>
      </c>
      <c r="D17" s="104">
        <f>[13]Agosto!$B$7</f>
        <v>24.645833333333332</v>
      </c>
      <c r="E17" s="104">
        <f>[13]Agosto!$B$8</f>
        <v>19.004166666666666</v>
      </c>
      <c r="F17" s="104">
        <f>[13]Agosto!$B$9</f>
        <v>18.987500000000001</v>
      </c>
      <c r="G17" s="104">
        <f>[13]Agosto!$B$10</f>
        <v>18.491666666666664</v>
      </c>
      <c r="H17" s="104">
        <f>[13]Agosto!$B$11</f>
        <v>19.308333333333334</v>
      </c>
      <c r="I17" s="104">
        <f>[13]Agosto!$B$12</f>
        <v>15.929166666666667</v>
      </c>
      <c r="J17" s="104">
        <f>[13]Agosto!$B$13</f>
        <v>8.8625000000000007</v>
      </c>
      <c r="K17" s="104">
        <f>[13]Agosto!$B$14</f>
        <v>10.5875</v>
      </c>
      <c r="L17" s="104">
        <f>[13]Agosto!$B$15</f>
        <v>14.02083333333333</v>
      </c>
      <c r="M17" s="104">
        <f>[13]Agosto!$B$16</f>
        <v>15.983333333333334</v>
      </c>
      <c r="N17" s="104">
        <f>[13]Agosto!$B$17</f>
        <v>17.845833333333335</v>
      </c>
      <c r="O17" s="104">
        <f>[13]Agosto!$B$18</f>
        <v>17.8</v>
      </c>
      <c r="P17" s="104">
        <f>[13]Agosto!$B$19</f>
        <v>17.429166666666667</v>
      </c>
      <c r="Q17" s="104">
        <f>[13]Agosto!$B$20</f>
        <v>20.770833333333332</v>
      </c>
      <c r="R17" s="104">
        <f>[13]Agosto!$B$21</f>
        <v>22.870833333333337</v>
      </c>
      <c r="S17" s="104">
        <f>[13]Agosto!$B$22</f>
        <v>24.891666666666666</v>
      </c>
      <c r="T17" s="104">
        <f>[13]Agosto!$B$23</f>
        <v>25.116666666666674</v>
      </c>
      <c r="U17" s="104">
        <f>[13]Agosto!$B$24</f>
        <v>17.916666666666668</v>
      </c>
      <c r="V17" s="104">
        <f>[13]Agosto!$B$25</f>
        <v>22.625</v>
      </c>
      <c r="W17" s="104">
        <f>[13]Agosto!$B$26</f>
        <v>27.125</v>
      </c>
      <c r="X17" s="104">
        <f>[13]Agosto!$B$27</f>
        <v>25.841666666666669</v>
      </c>
      <c r="Y17" s="104">
        <f>[13]Agosto!$B$28</f>
        <v>12.391666666666667</v>
      </c>
      <c r="Z17" s="104">
        <f>[13]Agosto!$B$29</f>
        <v>10.383333333333331</v>
      </c>
      <c r="AA17" s="104">
        <f>[13]Agosto!$B$30</f>
        <v>12.708333333333336</v>
      </c>
      <c r="AB17" s="104">
        <f>[13]Agosto!$B$31</f>
        <v>15.204166666666666</v>
      </c>
      <c r="AC17" s="104">
        <f>[13]Agosto!$B$32</f>
        <v>17.241666666666664</v>
      </c>
      <c r="AD17" s="104">
        <f>[13]Agosto!$B$33</f>
        <v>21.787499999999998</v>
      </c>
      <c r="AE17" s="104">
        <f>[13]Agosto!$B$34</f>
        <v>24.241666666666671</v>
      </c>
      <c r="AF17" s="104">
        <f>[13]Agosto!$B$35</f>
        <v>25.395833333333332</v>
      </c>
      <c r="AG17" s="103">
        <f t="shared" si="1"/>
        <v>19.116532258064513</v>
      </c>
      <c r="AK17" t="s">
        <v>35</v>
      </c>
    </row>
    <row r="18" spans="1:37" x14ac:dyDescent="0.2">
      <c r="A18" s="47" t="s">
        <v>139</v>
      </c>
      <c r="B18" s="104">
        <f>[14]Agosto!$B$5</f>
        <v>23.641666666666666</v>
      </c>
      <c r="C18" s="104">
        <f>[14]Agosto!$B$6</f>
        <v>23.033333333333331</v>
      </c>
      <c r="D18" s="104">
        <f>[14]Agosto!$B$7</f>
        <v>23.295833333333334</v>
      </c>
      <c r="E18" s="104">
        <f>[14]Agosto!$B$8</f>
        <v>20.234782608695649</v>
      </c>
      <c r="F18" s="104">
        <f>[14]Agosto!$B$9</f>
        <v>18.812499999999996</v>
      </c>
      <c r="G18" s="104">
        <f>[14]Agosto!$B$10</f>
        <v>19.633333333333336</v>
      </c>
      <c r="H18" s="104">
        <f>[14]Agosto!$B$11</f>
        <v>21.312499999999996</v>
      </c>
      <c r="I18" s="104">
        <f>[14]Agosto!$B$12</f>
        <v>19.324999999999999</v>
      </c>
      <c r="J18" s="104">
        <f>[14]Agosto!$B$13</f>
        <v>14.508333333333335</v>
      </c>
      <c r="K18" s="104">
        <f>[14]Agosto!$B$14</f>
        <v>12.933333333333332</v>
      </c>
      <c r="L18" s="104">
        <f>[14]Agosto!$B$15</f>
        <v>13.749999999999998</v>
      </c>
      <c r="M18" s="104">
        <f>[14]Agosto!$B$16</f>
        <v>15.841666666666667</v>
      </c>
      <c r="N18" s="104">
        <f>[14]Agosto!$B$17</f>
        <v>17.966666666666665</v>
      </c>
      <c r="O18" s="104">
        <f>[14]Agosto!$B$18</f>
        <v>18.141666666666673</v>
      </c>
      <c r="P18" s="104">
        <f>[14]Agosto!$B$19</f>
        <v>18.862500000000001</v>
      </c>
      <c r="Q18" s="104">
        <f>[14]Agosto!$B$20</f>
        <v>22.641666666666669</v>
      </c>
      <c r="R18" s="104">
        <f>[14]Agosto!$B$21</f>
        <v>25.050000000000008</v>
      </c>
      <c r="S18" s="104">
        <f>[14]Agosto!$B$22</f>
        <v>25.987500000000001</v>
      </c>
      <c r="T18" s="104">
        <f>[14]Agosto!$B$23</f>
        <v>26.970833333333331</v>
      </c>
      <c r="U18" s="104">
        <f>[14]Agosto!$B$24</f>
        <v>24.791666666666668</v>
      </c>
      <c r="V18" s="104">
        <f>[14]Agosto!$B$25</f>
        <v>26.229166666666668</v>
      </c>
      <c r="W18" s="104">
        <f>[14]Agosto!$B$26</f>
        <v>25.495833333333326</v>
      </c>
      <c r="X18" s="104">
        <f>[14]Agosto!$B$27</f>
        <v>24.387500000000003</v>
      </c>
      <c r="Y18" s="104">
        <f>[14]Agosto!$B$28</f>
        <v>19.862500000000001</v>
      </c>
      <c r="Z18" s="104">
        <f>[14]Agosto!$B$29</f>
        <v>18.445833333333333</v>
      </c>
      <c r="AA18" s="104">
        <f>[14]Agosto!$B$30</f>
        <v>19.054166666666667</v>
      </c>
      <c r="AB18" s="104">
        <f>[14]Agosto!$B$31</f>
        <v>20.591666666666665</v>
      </c>
      <c r="AC18" s="104">
        <f>[14]Agosto!$B$32</f>
        <v>21.937499999999996</v>
      </c>
      <c r="AD18" s="104">
        <f>[14]Agosto!$B$33</f>
        <v>24.783333333333335</v>
      </c>
      <c r="AE18" s="104">
        <f>[14]Agosto!$B$34</f>
        <v>25.108333333333334</v>
      </c>
      <c r="AF18" s="104">
        <f>[14]Agosto!$B$35</f>
        <v>27.429166666666664</v>
      </c>
      <c r="AG18" s="103">
        <f t="shared" si="1"/>
        <v>21.292251051893412</v>
      </c>
      <c r="AK18" t="s">
        <v>35</v>
      </c>
    </row>
    <row r="19" spans="1:37" x14ac:dyDescent="0.2">
      <c r="A19" s="47" t="s">
        <v>2</v>
      </c>
      <c r="B19" s="104">
        <f>[15]Agosto!$B$5</f>
        <v>24.991666666666664</v>
      </c>
      <c r="C19" s="104">
        <f>[15]Agosto!$B$6</f>
        <v>26.204166666666666</v>
      </c>
      <c r="D19" s="104">
        <f>[15]Agosto!$B$7</f>
        <v>25.866666666666664</v>
      </c>
      <c r="E19" s="104">
        <f>[15]Agosto!$B$8</f>
        <v>19.837500000000002</v>
      </c>
      <c r="F19" s="104">
        <f>[15]Agosto!$B$9</f>
        <v>18.233333333333334</v>
      </c>
      <c r="G19" s="104">
        <f>[15]Agosto!$B$10</f>
        <v>20.137499999999999</v>
      </c>
      <c r="H19" s="104">
        <f>[15]Agosto!$B$11</f>
        <v>22.116666666666671</v>
      </c>
      <c r="I19" s="104">
        <f>[15]Agosto!$B$12</f>
        <v>19.470833333333328</v>
      </c>
      <c r="J19" s="104">
        <f>[15]Agosto!$B$13</f>
        <v>12.787500000000001</v>
      </c>
      <c r="K19" s="104">
        <f>[15]Agosto!$B$14</f>
        <v>13.566666666666665</v>
      </c>
      <c r="L19" s="104">
        <f>[15]Agosto!$B$15</f>
        <v>15.345833333333337</v>
      </c>
      <c r="M19" s="104">
        <f>[15]Agosto!$B$16</f>
        <v>16.916666666666664</v>
      </c>
      <c r="N19" s="104">
        <f>[15]Agosto!$B$17</f>
        <v>19.637499999999999</v>
      </c>
      <c r="O19" s="104">
        <f>[15]Agosto!$B$18</f>
        <v>20.350000000000001</v>
      </c>
      <c r="P19" s="104">
        <f>[15]Agosto!$B$19</f>
        <v>20.87916666666667</v>
      </c>
      <c r="Q19" s="104">
        <f>[15]Agosto!$B$20</f>
        <v>24.408333333333335</v>
      </c>
      <c r="R19" s="104">
        <f>[15]Agosto!$B$21</f>
        <v>26.295833333333334</v>
      </c>
      <c r="S19" s="104">
        <f>[15]Agosto!$B$22</f>
        <v>27.045833333333331</v>
      </c>
      <c r="T19" s="104">
        <f>[15]Agosto!$B$23</f>
        <v>28.095833333333335</v>
      </c>
      <c r="U19" s="104">
        <f>[15]Agosto!$B$24</f>
        <v>22.666666666666668</v>
      </c>
      <c r="V19" s="104">
        <f>[15]Agosto!$B$25</f>
        <v>26.408333333333331</v>
      </c>
      <c r="W19" s="104">
        <f>[15]Agosto!$B$26</f>
        <v>27.966666666666665</v>
      </c>
      <c r="X19" s="104">
        <f>[15]Agosto!$B$27</f>
        <v>27.316666666666674</v>
      </c>
      <c r="Y19" s="104">
        <f>[15]Agosto!$B$28</f>
        <v>17.008333333333336</v>
      </c>
      <c r="Z19" s="104">
        <f>[15]Agosto!$B$29</f>
        <v>16.245833333333334</v>
      </c>
      <c r="AA19" s="104">
        <f>[15]Agosto!$B$30</f>
        <v>17.100000000000001</v>
      </c>
      <c r="AB19" s="104">
        <f>[15]Agosto!$B$31</f>
        <v>20.441666666666666</v>
      </c>
      <c r="AC19" s="104">
        <f>[15]Agosto!$B$32</f>
        <v>22.120833333333334</v>
      </c>
      <c r="AD19" s="104">
        <f>[15]Agosto!$B$33</f>
        <v>25.452173913043481</v>
      </c>
      <c r="AE19" s="104">
        <f>[15]Agosto!$B$34</f>
        <v>27.495833333333334</v>
      </c>
      <c r="AF19" s="104">
        <f>[15]Agosto!$B$35</f>
        <v>27.625</v>
      </c>
      <c r="AG19" s="103">
        <f t="shared" si="1"/>
        <v>21.936629266012151</v>
      </c>
      <c r="AI19" s="12" t="s">
        <v>35</v>
      </c>
    </row>
    <row r="20" spans="1:37" x14ac:dyDescent="0.2">
      <c r="A20" s="47" t="s">
        <v>282</v>
      </c>
      <c r="B20" s="104" t="str">
        <f>[16]Agosto!$B$5</f>
        <v>*</v>
      </c>
      <c r="C20" s="104" t="str">
        <f>[16]Agosto!$B$6</f>
        <v>*</v>
      </c>
      <c r="D20" s="104" t="str">
        <f>[16]Agosto!$B$7</f>
        <v>*</v>
      </c>
      <c r="E20" s="104" t="str">
        <f>[16]Agosto!$B$8</f>
        <v>*</v>
      </c>
      <c r="F20" s="104" t="str">
        <f>[16]Agosto!$B$9</f>
        <v>*</v>
      </c>
      <c r="G20" s="104" t="str">
        <f>[16]Agosto!$B$10</f>
        <v>*</v>
      </c>
      <c r="H20" s="104" t="str">
        <f>[16]Agosto!$B$11</f>
        <v>*</v>
      </c>
      <c r="I20" s="104" t="str">
        <f>[16]Agosto!$B$12</f>
        <v>*</v>
      </c>
      <c r="J20" s="104" t="str">
        <f>[16]Agosto!$B$13</f>
        <v>*</v>
      </c>
      <c r="K20" s="104">
        <f>[16]Agosto!$B$14</f>
        <v>16.55</v>
      </c>
      <c r="L20" s="104">
        <f>[16]Agosto!$B$15</f>
        <v>13.758333333333335</v>
      </c>
      <c r="M20" s="104">
        <f>[16]Agosto!$B$16</f>
        <v>16.304166666666671</v>
      </c>
      <c r="N20" s="104">
        <f>[16]Agosto!$B$17</f>
        <v>18.733333333333331</v>
      </c>
      <c r="O20" s="104">
        <f>[16]Agosto!$B$18</f>
        <v>19.929166666666664</v>
      </c>
      <c r="P20" s="104">
        <f>[16]Agosto!$B$19</f>
        <v>20.495833333333334</v>
      </c>
      <c r="Q20" s="104">
        <f>[16]Agosto!$B$20</f>
        <v>22.516666666666666</v>
      </c>
      <c r="R20" s="104">
        <f>[16]Agosto!$B$21</f>
        <v>25.445833333333329</v>
      </c>
      <c r="S20" s="104">
        <f>[16]Agosto!$B$22</f>
        <v>26.483333333333338</v>
      </c>
      <c r="T20" s="104">
        <f>[16]Agosto!$B$23</f>
        <v>26.162499999999994</v>
      </c>
      <c r="U20" s="104">
        <f>[16]Agosto!$B$24</f>
        <v>19.058333333333334</v>
      </c>
      <c r="V20" s="104">
        <f>[16]Agosto!$B$25</f>
        <v>24.558333333333334</v>
      </c>
      <c r="W20" s="104">
        <f>[16]Agosto!$B$26</f>
        <v>29.204347826086952</v>
      </c>
      <c r="X20" s="104">
        <f>[16]Agosto!$B$27</f>
        <v>23.508333333333329</v>
      </c>
      <c r="Y20" s="104">
        <f>[16]Agosto!$B$28</f>
        <v>12.174999999999997</v>
      </c>
      <c r="Z20" s="104">
        <f>[16]Agosto!$B$29</f>
        <v>8.5125000000000011</v>
      </c>
      <c r="AA20" s="104">
        <f>[16]Agosto!$B$30</f>
        <v>11.417391304347827</v>
      </c>
      <c r="AB20" s="104">
        <f>[16]Agosto!$B$31</f>
        <v>15.20833333333333</v>
      </c>
      <c r="AC20" s="104">
        <f>[16]Agosto!$B$32</f>
        <v>18.874999999999996</v>
      </c>
      <c r="AD20" s="104">
        <f>[16]Agosto!$B$33</f>
        <v>23.920833333333338</v>
      </c>
      <c r="AE20" s="104">
        <f>[16]Agosto!$B$34</f>
        <v>26.279166666666665</v>
      </c>
      <c r="AF20" s="104">
        <f>[16]Agosto!$B$35</f>
        <v>28.041666666666668</v>
      </c>
      <c r="AG20" s="103">
        <f t="shared" si="1"/>
        <v>20.324472990777338</v>
      </c>
      <c r="AI20" s="12"/>
    </row>
    <row r="21" spans="1:37" x14ac:dyDescent="0.2">
      <c r="A21" s="47" t="s">
        <v>3</v>
      </c>
      <c r="B21" s="104">
        <f>[17]Agosto!$B$5</f>
        <v>20.820833333333333</v>
      </c>
      <c r="C21" s="104">
        <f>[17]Agosto!$B$6</f>
        <v>23.324999999999999</v>
      </c>
      <c r="D21" s="104">
        <f>[17]Agosto!$B$7</f>
        <v>23.137500000000003</v>
      </c>
      <c r="E21" s="104">
        <f>[17]Agosto!$B$8</f>
        <v>22.037499999999998</v>
      </c>
      <c r="F21" s="104">
        <f>[17]Agosto!$B$8</f>
        <v>22.037499999999998</v>
      </c>
      <c r="G21" s="104">
        <f>[17]Agosto!$B$10</f>
        <v>20.104166666666668</v>
      </c>
      <c r="H21" s="104">
        <f>[17]Agosto!$B$11</f>
        <v>22.545833333333331</v>
      </c>
      <c r="I21" s="104">
        <f>[17]Agosto!$B$12</f>
        <v>21.2</v>
      </c>
      <c r="J21" s="104">
        <f>[17]Agosto!$B$13</f>
        <v>17.43333333333333</v>
      </c>
      <c r="K21" s="104">
        <f>[17]Agosto!$B$14</f>
        <v>15.387499999999998</v>
      </c>
      <c r="L21" s="104">
        <f>[17]Agosto!$B$15</f>
        <v>15.350000000000001</v>
      </c>
      <c r="M21" s="104">
        <f>[17]Agosto!$B$16</f>
        <v>15.783333333333333</v>
      </c>
      <c r="N21" s="104">
        <f>[17]Agosto!$B$17</f>
        <v>17.345833333333331</v>
      </c>
      <c r="O21" s="104">
        <f>[17]Agosto!$B$18</f>
        <v>19.112500000000001</v>
      </c>
      <c r="P21" s="104">
        <f>[17]Agosto!$B$19</f>
        <v>20.400000000000002</v>
      </c>
      <c r="Q21" s="104">
        <f>[17]Agosto!$B$20</f>
        <v>22.483333333333331</v>
      </c>
      <c r="R21" s="104">
        <f>[17]Agosto!$B$21</f>
        <v>24.625</v>
      </c>
      <c r="S21" s="104">
        <f>[17]Agosto!$B$22</f>
        <v>24.787499999999994</v>
      </c>
      <c r="T21" s="104">
        <f>[17]Agosto!$B$23</f>
        <v>24.695833333333329</v>
      </c>
      <c r="U21" s="104">
        <f>[17]Agosto!$B$24</f>
        <v>25.570833333333336</v>
      </c>
      <c r="V21" s="104">
        <f>[17]Agosto!$B$25</f>
        <v>26.683333333333334</v>
      </c>
      <c r="W21" s="104">
        <f>[17]Agosto!$B$26</f>
        <v>27.262499999999999</v>
      </c>
      <c r="X21" s="104">
        <f>[17]Agosto!$B$27</f>
        <v>24.833333333333332</v>
      </c>
      <c r="Y21" s="104">
        <f>[17]Agosto!$B$28</f>
        <v>24.095833333333328</v>
      </c>
      <c r="Z21" s="104">
        <f>[17]Agosto!$B$29</f>
        <v>22.241666666666671</v>
      </c>
      <c r="AA21" s="104">
        <f>[17]Agosto!$B$30</f>
        <v>23.883333333333336</v>
      </c>
      <c r="AB21" s="104">
        <f>[17]Agosto!$B$31</f>
        <v>24.716666666666669</v>
      </c>
      <c r="AC21" s="104">
        <f>[17]Agosto!$B$32</f>
        <v>24.879166666666666</v>
      </c>
      <c r="AD21" s="104">
        <f>[17]Agosto!$B$33</f>
        <v>21.691666666666666</v>
      </c>
      <c r="AE21" s="104">
        <f>[17]Agosto!$B$34</f>
        <v>22.641666666666666</v>
      </c>
      <c r="AF21" s="104">
        <f>[17]Agosto!$B$35</f>
        <v>24.574999999999999</v>
      </c>
      <c r="AG21" s="103">
        <f t="shared" si="1"/>
        <v>22.118951612903228</v>
      </c>
      <c r="AI21" s="12"/>
    </row>
    <row r="22" spans="1:37" x14ac:dyDescent="0.2">
      <c r="A22" s="47" t="s">
        <v>4</v>
      </c>
      <c r="B22" s="104">
        <f>[18]Agosto!$B$5</f>
        <v>23.720833333333335</v>
      </c>
      <c r="C22" s="104">
        <f>[18]Agosto!$B$6</f>
        <v>24.216666666666665</v>
      </c>
      <c r="D22" s="104">
        <f>[18]Agosto!$B$7</f>
        <v>24.016666666666666</v>
      </c>
      <c r="E22" s="104">
        <f>[18]Agosto!$B$8</f>
        <v>20.758333333333329</v>
      </c>
      <c r="F22" s="104">
        <f>[18]Agosto!$B$9</f>
        <v>18.654166666666669</v>
      </c>
      <c r="G22" s="104">
        <f>[18]Agosto!$B$10</f>
        <v>19.570833333333336</v>
      </c>
      <c r="H22" s="104">
        <f>[18]Agosto!$B$11</f>
        <v>21.841666666666669</v>
      </c>
      <c r="I22" s="104">
        <f>[18]Agosto!$B$12</f>
        <v>19.995833333333334</v>
      </c>
      <c r="J22" s="104">
        <f>[18]Agosto!$B$13</f>
        <v>14.225</v>
      </c>
      <c r="K22" s="104">
        <f>[18]Agosto!$B$14</f>
        <v>14.270833333333336</v>
      </c>
      <c r="L22" s="104">
        <f>[18]Agosto!$B$15</f>
        <v>15.645833333333334</v>
      </c>
      <c r="M22" s="104">
        <f>[18]Agosto!$B$16</f>
        <v>16.954166666666666</v>
      </c>
      <c r="N22" s="104">
        <f>[18]Agosto!$B$17</f>
        <v>19.887499999999999</v>
      </c>
      <c r="O22" s="104">
        <f>[18]Agosto!$B$18</f>
        <v>21.604166666666671</v>
      </c>
      <c r="P22" s="104">
        <f>[18]Agosto!$B$19</f>
        <v>21.929166666666671</v>
      </c>
      <c r="Q22" s="104">
        <f>[18]Agosto!$B$20</f>
        <v>23.420833333333334</v>
      </c>
      <c r="R22" s="104">
        <f>[18]Agosto!$B$21</f>
        <v>25.183333333333334</v>
      </c>
      <c r="S22" s="104">
        <f>[18]Agosto!$B$22</f>
        <v>25.195833333333336</v>
      </c>
      <c r="T22" s="104">
        <f>[18]Agosto!$B$23</f>
        <v>25.686956521739134</v>
      </c>
      <c r="U22" s="104">
        <f>[18]Agosto!$B$24</f>
        <v>25.058333333333326</v>
      </c>
      <c r="V22" s="104">
        <f>[18]Agosto!$B$25</f>
        <v>25.295833333333338</v>
      </c>
      <c r="W22" s="104">
        <f>[18]Agosto!$B$26</f>
        <v>26.349999999999998</v>
      </c>
      <c r="X22" s="104">
        <f>[18]Agosto!$B$27</f>
        <v>26.625000000000004</v>
      </c>
      <c r="Y22" s="104">
        <f>[18]Agosto!$B$28</f>
        <v>23.529166666666665</v>
      </c>
      <c r="Z22" s="104">
        <f>[18]Agosto!$B$29</f>
        <v>18.374999999999996</v>
      </c>
      <c r="AA22" s="104">
        <f>[18]Agosto!$B$30</f>
        <v>19.941666666666666</v>
      </c>
      <c r="AB22" s="104">
        <f>[18]Agosto!$B$31</f>
        <v>21.454166666666666</v>
      </c>
      <c r="AC22" s="104">
        <f>[18]Agosto!$B$32</f>
        <v>23.333333333333339</v>
      </c>
      <c r="AD22" s="104">
        <f>[18]Agosto!$B$33</f>
        <v>20.933333333333326</v>
      </c>
      <c r="AE22" s="104">
        <f>[18]Agosto!$B$34</f>
        <v>22.479166666666668</v>
      </c>
      <c r="AF22" s="104">
        <f>[18]Agosto!$B$35</f>
        <v>24.783333333333331</v>
      </c>
      <c r="AG22" s="103">
        <f t="shared" si="1"/>
        <v>21.772159887798036</v>
      </c>
      <c r="AH22" t="s">
        <v>35</v>
      </c>
      <c r="AI22" s="12" t="s">
        <v>35</v>
      </c>
      <c r="AK22" t="s">
        <v>35</v>
      </c>
    </row>
    <row r="23" spans="1:37" x14ac:dyDescent="0.2">
      <c r="A23" s="47" t="s">
        <v>209</v>
      </c>
      <c r="B23" s="104">
        <f>[19]Agosto!$B$5</f>
        <v>25.529166666666672</v>
      </c>
      <c r="C23" s="104">
        <f>[19]Agosto!$B$6</f>
        <v>28.670833333333324</v>
      </c>
      <c r="D23" s="104">
        <f>[19]Agosto!$B$7</f>
        <v>26.720833333333335</v>
      </c>
      <c r="E23" s="104">
        <f>[19]Agosto!$B$8</f>
        <v>20.595833333333328</v>
      </c>
      <c r="F23" s="104">
        <f>[19]Agosto!$B$9</f>
        <v>18.441666666666659</v>
      </c>
      <c r="G23" s="104">
        <f>[19]Agosto!$B$10</f>
        <v>20.241666666666664</v>
      </c>
      <c r="H23" s="104">
        <f>[19]Agosto!$B$11</f>
        <v>22.237500000000001</v>
      </c>
      <c r="I23" s="104">
        <f>[19]Agosto!$B$12</f>
        <v>19.479166666666668</v>
      </c>
      <c r="J23" s="104">
        <f>[19]Agosto!$B$13</f>
        <v>13.466666666666667</v>
      </c>
      <c r="K23" s="104">
        <f>[19]Agosto!$B$14</f>
        <v>13.558333333333335</v>
      </c>
      <c r="L23" s="104">
        <f>[19]Agosto!$B$15</f>
        <v>16.820833333333333</v>
      </c>
      <c r="M23" s="104">
        <f>[19]Agosto!$B$16</f>
        <v>18.354166666666668</v>
      </c>
      <c r="N23" s="104">
        <f>[19]Agosto!$B$17</f>
        <v>20.737500000000001</v>
      </c>
      <c r="O23" s="104">
        <f>[19]Agosto!$B$18</f>
        <v>23.116666666666664</v>
      </c>
      <c r="P23" s="104">
        <f>[19]Agosto!$B$19</f>
        <v>23.762499999999999</v>
      </c>
      <c r="Q23" s="104">
        <f>[19]Agosto!$B$20</f>
        <v>24.529166666666665</v>
      </c>
      <c r="R23" s="104">
        <f>[19]Agosto!$B$21</f>
        <v>26.408333333333331</v>
      </c>
      <c r="S23" s="104">
        <f>[19]Agosto!$B$22</f>
        <v>27.504166666666663</v>
      </c>
      <c r="T23" s="104">
        <f>[19]Agosto!$B$23</f>
        <v>28.352173913043476</v>
      </c>
      <c r="U23" s="104">
        <f>[19]Agosto!$B$24</f>
        <v>25.841666666666658</v>
      </c>
      <c r="V23" s="104">
        <f>[19]Agosto!$B$25</f>
        <v>27.741666666666671</v>
      </c>
      <c r="W23" s="104">
        <f>[19]Agosto!$B$26</f>
        <v>29.670833333333331</v>
      </c>
      <c r="X23" s="104">
        <f>[19]Agosto!$B$27</f>
        <v>29.474999999999998</v>
      </c>
      <c r="Y23" s="104">
        <f>[19]Agosto!$B$28</f>
        <v>16.5625</v>
      </c>
      <c r="Z23" s="104">
        <f>[19]Agosto!$B$29</f>
        <v>15.366666666666665</v>
      </c>
      <c r="AA23" s="104">
        <f>[19]Agosto!$B$30</f>
        <v>16.729166666666668</v>
      </c>
      <c r="AB23" s="104">
        <f>[19]Agosto!$B$31</f>
        <v>20.387500000000003</v>
      </c>
      <c r="AC23" s="104">
        <f>[19]Agosto!$B$32</f>
        <v>23.483333333333331</v>
      </c>
      <c r="AD23" s="104">
        <f>[19]Agosto!$B$33</f>
        <v>25.308333333333337</v>
      </c>
      <c r="AE23" s="104">
        <f>[19]Agosto!$B$34</f>
        <v>27.241666666666674</v>
      </c>
      <c r="AF23" s="104">
        <f>[19]Agosto!$B$35</f>
        <v>27.081818181818189</v>
      </c>
      <c r="AG23" s="103">
        <f t="shared" si="1"/>
        <v>22.690881465425644</v>
      </c>
      <c r="AI23" s="12"/>
    </row>
    <row r="24" spans="1:37" x14ac:dyDescent="0.2">
      <c r="A24" s="47" t="s">
        <v>5</v>
      </c>
      <c r="B24" s="104">
        <f>[20]Agosto!$B$5</f>
        <v>28.204166666666669</v>
      </c>
      <c r="C24" s="104">
        <f>[20]Agosto!$B$6</f>
        <v>28.341666666666669</v>
      </c>
      <c r="D24" s="104">
        <f>[20]Agosto!$B$7</f>
        <v>28.341666666666658</v>
      </c>
      <c r="E24" s="104">
        <f>[20]Agosto!$B$8</f>
        <v>22.275000000000002</v>
      </c>
      <c r="F24" s="104">
        <f>[20]Agosto!$B$9</f>
        <v>20.916666666666661</v>
      </c>
      <c r="G24" s="104">
        <f>[20]Agosto!$B$10</f>
        <v>22.245833333333326</v>
      </c>
      <c r="H24" s="104">
        <f>[20]Agosto!$B$11</f>
        <v>23.862499999999997</v>
      </c>
      <c r="I24" s="104">
        <f>[20]Agosto!$B$12</f>
        <v>22.333333333333332</v>
      </c>
      <c r="J24" s="104">
        <f>[20]Agosto!$B$13</f>
        <v>18.1875</v>
      </c>
      <c r="K24" s="104">
        <f>[20]Agosto!$B$14</f>
        <v>17.516666666666669</v>
      </c>
      <c r="L24" s="104">
        <f>[20]Agosto!$B$15</f>
        <v>19.945833333333329</v>
      </c>
      <c r="M24" s="104">
        <f>[20]Agosto!$B$16</f>
        <v>21.054166666666667</v>
      </c>
      <c r="N24" s="104">
        <f>[20]Agosto!$B$17</f>
        <v>23.108333333333334</v>
      </c>
      <c r="O24" s="104">
        <f>[20]Agosto!$B$18</f>
        <v>24.825000000000003</v>
      </c>
      <c r="P24" s="104">
        <f>[20]Agosto!$B$19</f>
        <v>25.824999999999999</v>
      </c>
      <c r="Q24" s="104">
        <f>[20]Agosto!$B$20</f>
        <v>25.787499999999994</v>
      </c>
      <c r="R24" s="104">
        <f>[20]Agosto!$B$21</f>
        <v>28.883333333333326</v>
      </c>
      <c r="S24" s="104">
        <f>[20]Agosto!$B$22</f>
        <v>29.479166666666671</v>
      </c>
      <c r="T24" s="104">
        <f>[20]Agosto!$B$23</f>
        <v>30.266666666666666</v>
      </c>
      <c r="U24" s="104">
        <f>[20]Agosto!$B$24</f>
        <v>26.370833333333334</v>
      </c>
      <c r="V24" s="104">
        <f>[20]Agosto!$B$25</f>
        <v>28.795833333333334</v>
      </c>
      <c r="W24" s="104">
        <f>[20]Agosto!$B$26</f>
        <v>30.479166666666671</v>
      </c>
      <c r="X24" s="104">
        <f>[20]Agosto!$B$27</f>
        <v>28.254166666666674</v>
      </c>
      <c r="Y24" s="104">
        <f>[20]Agosto!$B$28</f>
        <v>17.475000000000005</v>
      </c>
      <c r="Z24" s="104">
        <f>[20]Agosto!$B$29</f>
        <v>14.629166666666665</v>
      </c>
      <c r="AA24" s="104">
        <f>[20]Agosto!$B$30</f>
        <v>16.749999999999996</v>
      </c>
      <c r="AB24" s="104">
        <f>[20]Agosto!$B$31</f>
        <v>22.245833333333334</v>
      </c>
      <c r="AC24" s="104">
        <f>[20]Agosto!$B$32</f>
        <v>24.775000000000002</v>
      </c>
      <c r="AD24" s="104">
        <f>[20]Agosto!$B$33</f>
        <v>27.683333333333337</v>
      </c>
      <c r="AE24" s="104">
        <f>[20]Agosto!$B$34</f>
        <v>28.883333333333336</v>
      </c>
      <c r="AF24" s="104">
        <f>[20]Agosto!$B$35</f>
        <v>29.879166666666663</v>
      </c>
      <c r="AG24" s="103">
        <f t="shared" si="1"/>
        <v>24.439381720430109</v>
      </c>
      <c r="AH24" s="12" t="s">
        <v>35</v>
      </c>
      <c r="AI24" s="12" t="s">
        <v>35</v>
      </c>
    </row>
    <row r="25" spans="1:37" x14ac:dyDescent="0.2">
      <c r="A25" s="47" t="s">
        <v>273</v>
      </c>
      <c r="B25" s="104">
        <f>[21]Agosto!$B$5</f>
        <v>26.470833333333335</v>
      </c>
      <c r="C25" s="104">
        <f>[21]Agosto!$B$6</f>
        <v>27.258333333333336</v>
      </c>
      <c r="D25" s="104">
        <f>[21]Agosto!$B$7</f>
        <v>26.395833333333332</v>
      </c>
      <c r="E25" s="104">
        <f>[21]Agosto!$B$8</f>
        <v>23.05</v>
      </c>
      <c r="F25" s="104">
        <f>[21]Agosto!$B$9</f>
        <v>21.995833333333326</v>
      </c>
      <c r="G25" s="104">
        <f>[21]Agosto!$B$10</f>
        <v>21.795833333333334</v>
      </c>
      <c r="H25" s="104">
        <f>[21]Agosto!$B$11</f>
        <v>23.112499999999997</v>
      </c>
      <c r="I25" s="104">
        <f>[21]Agosto!$B$12</f>
        <v>22.837500000000002</v>
      </c>
      <c r="J25" s="104">
        <f>[21]Agosto!$B$13</f>
        <v>18.858333333333331</v>
      </c>
      <c r="K25" s="104">
        <f>[21]Agosto!$B$14</f>
        <v>16.533333333333331</v>
      </c>
      <c r="L25" s="104">
        <f>[21]Agosto!$B$15</f>
        <v>18.466666666666665</v>
      </c>
      <c r="M25" s="104">
        <f>[21]Agosto!$B$16</f>
        <v>18.687499999999996</v>
      </c>
      <c r="N25" s="104">
        <f>[21]Agosto!$B$17</f>
        <v>20.016666666666666</v>
      </c>
      <c r="O25" s="104">
        <f>[21]Agosto!$B$18</f>
        <v>21.308333333333334</v>
      </c>
      <c r="P25" s="104">
        <f>[21]Agosto!$B$19</f>
        <v>22.516666666666669</v>
      </c>
      <c r="Q25" s="104">
        <f>[21]Agosto!$B$20</f>
        <v>22.970833333333335</v>
      </c>
      <c r="R25" s="104">
        <f>[21]Agosto!$B$21</f>
        <v>24.770833333333339</v>
      </c>
      <c r="S25" s="104">
        <f>[21]Agosto!$B$22</f>
        <v>26.433333333333334</v>
      </c>
      <c r="T25" s="104">
        <f>[21]Agosto!$B$23</f>
        <v>28.291304347826078</v>
      </c>
      <c r="U25" s="104">
        <f>[21]Agosto!$B$24</f>
        <v>28.299999999999997</v>
      </c>
      <c r="V25" s="104">
        <f>[21]Agosto!$B$25</f>
        <v>27.739130434782609</v>
      </c>
      <c r="W25" s="104">
        <f>[21]Agosto!$B$26</f>
        <v>28.141666666666666</v>
      </c>
      <c r="X25" s="104">
        <f>[21]Agosto!$B$27</f>
        <v>28.824999999999999</v>
      </c>
      <c r="Y25" s="104">
        <f>[21]Agosto!$B$28</f>
        <v>18.499999999999996</v>
      </c>
      <c r="Z25" s="104">
        <f>[21]Agosto!$B$29</f>
        <v>17.520833333333332</v>
      </c>
      <c r="AA25" s="104">
        <f>[21]Agosto!$B$30</f>
        <v>16.958333333333332</v>
      </c>
      <c r="AB25" s="104">
        <f>[21]Agosto!$B$31</f>
        <v>21.775000000000002</v>
      </c>
      <c r="AC25" s="104">
        <f>[21]Agosto!$B$32</f>
        <v>24.087500000000002</v>
      </c>
      <c r="AD25" s="104">
        <f>[21]Agosto!$B$33</f>
        <v>25.329166666666666</v>
      </c>
      <c r="AE25" s="104">
        <f>[21]Agosto!$B$34</f>
        <v>26.341666666666672</v>
      </c>
      <c r="AF25" s="104">
        <f>[21]Agosto!$B$35</f>
        <v>29.433333333333334</v>
      </c>
      <c r="AG25" s="103">
        <f t="shared" si="1"/>
        <v>23.378132304815338</v>
      </c>
      <c r="AH25" s="12"/>
      <c r="AI25" s="12"/>
    </row>
    <row r="26" spans="1:37" x14ac:dyDescent="0.2">
      <c r="A26" s="47" t="s">
        <v>274</v>
      </c>
      <c r="B26" s="104">
        <f>[22]Agosto!$B$5</f>
        <v>25.762499999999999</v>
      </c>
      <c r="C26" s="104">
        <f>[22]Agosto!$B$6</f>
        <v>26.925000000000001</v>
      </c>
      <c r="D26" s="104">
        <f>[22]Agosto!$B$7</f>
        <v>27.287499999999998</v>
      </c>
      <c r="E26" s="104">
        <f>[22]Agosto!$B$8</f>
        <v>22.254166666666666</v>
      </c>
      <c r="F26" s="104">
        <f>[22]Agosto!$B$9</f>
        <v>21.766666666666669</v>
      </c>
      <c r="G26" s="104">
        <f>[22]Agosto!$B$10</f>
        <v>21.787500000000005</v>
      </c>
      <c r="H26" s="104">
        <f>[22]Agosto!$B$11</f>
        <v>23.329166666666669</v>
      </c>
      <c r="I26" s="104">
        <f>[22]Agosto!$B$12</f>
        <v>21.979166666666668</v>
      </c>
      <c r="J26" s="104">
        <f>[22]Agosto!$B$13</f>
        <v>17.791666666666664</v>
      </c>
      <c r="K26" s="104">
        <f>[22]Agosto!$B$14</f>
        <v>16.229166666666668</v>
      </c>
      <c r="L26" s="104">
        <f>[22]Agosto!$B$15</f>
        <v>18.495833333333326</v>
      </c>
      <c r="M26" s="104">
        <f>[22]Agosto!$B$16</f>
        <v>17.887499999999999</v>
      </c>
      <c r="N26" s="104">
        <f>[22]Agosto!$B$17</f>
        <v>18.816666666666663</v>
      </c>
      <c r="O26" s="104">
        <f>[22]Agosto!$B$18</f>
        <v>20.766666666666669</v>
      </c>
      <c r="P26" s="104">
        <f>[22]Agosto!$B$19</f>
        <v>22.241666666666671</v>
      </c>
      <c r="Q26" s="104">
        <f>[22]Agosto!$B$20</f>
        <v>22.633333333333329</v>
      </c>
      <c r="R26" s="104">
        <f>[22]Agosto!$B$21</f>
        <v>25.679166666666671</v>
      </c>
      <c r="S26" s="104">
        <f>[22]Agosto!$B$22</f>
        <v>27.037499999999998</v>
      </c>
      <c r="T26" s="104">
        <f>[22]Agosto!$B$23</f>
        <v>27.917391304347824</v>
      </c>
      <c r="U26" s="104">
        <f>[22]Agosto!$B$24</f>
        <v>27.912500000000005</v>
      </c>
      <c r="V26" s="104">
        <f>[22]Agosto!$B$25</f>
        <v>28.329166666666666</v>
      </c>
      <c r="W26" s="104">
        <f>[22]Agosto!$B$26</f>
        <v>28.633333333333329</v>
      </c>
      <c r="X26" s="104">
        <f>[22]Agosto!$B$27</f>
        <v>27.383333333333336</v>
      </c>
      <c r="Y26" s="104">
        <f>[22]Agosto!$B$28</f>
        <v>18.675000000000001</v>
      </c>
      <c r="Z26" s="104">
        <f>[22]Agosto!$B$29</f>
        <v>17.141666666666669</v>
      </c>
      <c r="AA26" s="104">
        <f>[22]Agosto!$B$30</f>
        <v>17.360869565217392</v>
      </c>
      <c r="AB26" s="104">
        <f>[22]Agosto!$B$31</f>
        <v>22.104166666666668</v>
      </c>
      <c r="AC26" s="104">
        <f>[22]Agosto!$B$32</f>
        <v>23.995833333333334</v>
      </c>
      <c r="AD26" s="104">
        <f>[22]Agosto!$B$33</f>
        <v>25.970833333333331</v>
      </c>
      <c r="AE26" s="104">
        <f>[22]Agosto!$B$34</f>
        <v>26.362500000000001</v>
      </c>
      <c r="AF26" s="104">
        <f>[22]Agosto!$B$35</f>
        <v>28.508333333333336</v>
      </c>
      <c r="AG26" s="103">
        <f t="shared" si="1"/>
        <v>23.192443899018226</v>
      </c>
      <c r="AH26" s="12"/>
      <c r="AI26" s="12"/>
    </row>
    <row r="27" spans="1:37" x14ac:dyDescent="0.2">
      <c r="A27" s="47" t="s">
        <v>261</v>
      </c>
      <c r="B27" s="104">
        <f>[23]Agosto!$B$5</f>
        <v>29.458333333333332</v>
      </c>
      <c r="C27" s="104">
        <f>[23]Agosto!$B$6</f>
        <v>30.104166666666671</v>
      </c>
      <c r="D27" s="104">
        <f>[23]Agosto!$B$7</f>
        <v>29.070833333333329</v>
      </c>
      <c r="E27" s="104">
        <f>[23]Agosto!$B$8</f>
        <v>20.895833333333332</v>
      </c>
      <c r="F27" s="104">
        <f>[23]Agosto!$B$9</f>
        <v>20.891666666666669</v>
      </c>
      <c r="G27" s="104">
        <f>[23]Agosto!$B$10</f>
        <v>21.983333333333331</v>
      </c>
      <c r="H27" s="104">
        <f>[23]Agosto!$B$11</f>
        <v>21.8125</v>
      </c>
      <c r="I27" s="104">
        <f>[23]Agosto!$B$12</f>
        <v>19.991666666666667</v>
      </c>
      <c r="J27" s="104">
        <f>[23]Agosto!$B$13</f>
        <v>14.525</v>
      </c>
      <c r="K27" s="104">
        <f>[23]Agosto!$B$14</f>
        <v>13.641666666666667</v>
      </c>
      <c r="L27" s="104">
        <f>[23]Agosto!$B$15</f>
        <v>15.795833333333333</v>
      </c>
      <c r="M27" s="104">
        <f>[23]Agosto!$B$16</f>
        <v>16.720833333333335</v>
      </c>
      <c r="N27" s="104">
        <f>[23]Agosto!$B$17</f>
        <v>19.216666666666669</v>
      </c>
      <c r="O27" s="104">
        <f>[23]Agosto!$B$18</f>
        <v>21.041666666666668</v>
      </c>
      <c r="P27" s="104">
        <f>[23]Agosto!$B$19</f>
        <v>21.379166666666666</v>
      </c>
      <c r="Q27" s="104">
        <f>[23]Agosto!$B$20</f>
        <v>23.004166666666666</v>
      </c>
      <c r="R27" s="104">
        <f>[23]Agosto!$B$21</f>
        <v>26.754166666666674</v>
      </c>
      <c r="S27" s="104">
        <f>[23]Agosto!$B$22</f>
        <v>29.766666666666666</v>
      </c>
      <c r="T27" s="104">
        <f>[23]Agosto!$B$23</f>
        <v>30.845833333333335</v>
      </c>
      <c r="U27" s="104">
        <f>[23]Agosto!$B$24</f>
        <v>24.783333333333331</v>
      </c>
      <c r="V27" s="104">
        <f>[23]Agosto!$B$25</f>
        <v>26.904166666666665</v>
      </c>
      <c r="W27" s="104">
        <f>[23]Agosto!$B$26</f>
        <v>31.962499999999995</v>
      </c>
      <c r="X27" s="104">
        <f>[23]Agosto!$B$27</f>
        <v>27.908333333333331</v>
      </c>
      <c r="Y27" s="104">
        <f>[23]Agosto!$B$28</f>
        <v>16.541666666666668</v>
      </c>
      <c r="Z27" s="104">
        <f>[23]Agosto!$B$29</f>
        <v>12.770833333333336</v>
      </c>
      <c r="AA27" s="104">
        <f>[23]Agosto!$B$30</f>
        <v>15.512499999999998</v>
      </c>
      <c r="AB27" s="104">
        <f>[23]Agosto!$B$31</f>
        <v>17.55833333333333</v>
      </c>
      <c r="AC27" s="104">
        <f>[23]Agosto!$B$32</f>
        <v>21.870833333333334</v>
      </c>
      <c r="AD27" s="104">
        <f>[23]Agosto!$B$33</f>
        <v>24.658333333333331</v>
      </c>
      <c r="AE27" s="104">
        <f>[23]Agosto!$B$34</f>
        <v>31.208333333333329</v>
      </c>
      <c r="AF27" s="104">
        <f>[20]Agosto!$B$35</f>
        <v>29.879166666666663</v>
      </c>
      <c r="AG27" s="103">
        <f t="shared" si="1"/>
        <v>22.853494623655912</v>
      </c>
      <c r="AH27" s="12"/>
      <c r="AI27" s="12"/>
    </row>
    <row r="28" spans="1:37" x14ac:dyDescent="0.2">
      <c r="A28" s="47" t="s">
        <v>320</v>
      </c>
      <c r="B28" s="104">
        <f>[24]Agosto!$B$5</f>
        <v>25.862499999999994</v>
      </c>
      <c r="C28" s="104">
        <f>[24]Agosto!$B$6</f>
        <v>26.474999999999998</v>
      </c>
      <c r="D28" s="104">
        <f>[24]Agosto!$B$7</f>
        <v>26.770833333333332</v>
      </c>
      <c r="E28" s="104">
        <f>[24]Agosto!$B$8</f>
        <v>22</v>
      </c>
      <c r="F28" s="104">
        <f>[24]Agosto!$B$9</f>
        <v>21.520833333333332</v>
      </c>
      <c r="G28" s="104">
        <f>[24]Agosto!$B$10</f>
        <v>22.491666666666664</v>
      </c>
      <c r="H28" s="104">
        <f>[24]Agosto!$B$11</f>
        <v>23.200000000000003</v>
      </c>
      <c r="I28" s="104">
        <f>[24]Agosto!$B$12</f>
        <v>21.724999999999998</v>
      </c>
      <c r="J28" s="104">
        <f>[24]Agosto!$B$13</f>
        <v>17.904166666666669</v>
      </c>
      <c r="K28" s="104">
        <f>[24]Agosto!$B$14</f>
        <v>16.629166666666666</v>
      </c>
      <c r="L28" s="104">
        <f>[24]Agosto!$B$15</f>
        <v>18.429166666666667</v>
      </c>
      <c r="M28" s="104">
        <f>[24]Agosto!$B$16</f>
        <v>17.804166666666664</v>
      </c>
      <c r="N28" s="104">
        <f>[24]Agosto!$B$17</f>
        <v>19.291666666666664</v>
      </c>
      <c r="O28" s="104">
        <f>[24]Agosto!$B$18</f>
        <v>20.875</v>
      </c>
      <c r="P28" s="104">
        <f>[24]Agosto!$B$19</f>
        <v>21.950000000000003</v>
      </c>
      <c r="Q28" s="104">
        <f>[24]Agosto!$B$20</f>
        <v>23.9375</v>
      </c>
      <c r="R28" s="104">
        <f>[24]Agosto!$B$21</f>
        <v>25.654166666666669</v>
      </c>
      <c r="S28" s="104">
        <f>[24]Agosto!$B$22</f>
        <v>26.829166666666669</v>
      </c>
      <c r="T28" s="104">
        <f>[24]Agosto!$B$23</f>
        <v>27.579166666666662</v>
      </c>
      <c r="U28" s="104">
        <f>[24]Agosto!$B$24</f>
        <v>27.858333333333324</v>
      </c>
      <c r="V28" s="104">
        <f>[24]Agosto!$B$25</f>
        <v>28.033333333333335</v>
      </c>
      <c r="W28" s="104">
        <f>[24]Agosto!$B$26</f>
        <v>28.462499999999995</v>
      </c>
      <c r="X28" s="104">
        <f>[24]Agosto!$B$27</f>
        <v>26.475000000000005</v>
      </c>
      <c r="Y28" s="104">
        <f>[24]Agosto!$B$28</f>
        <v>18.3</v>
      </c>
      <c r="Z28" s="104">
        <f>[24]Agosto!$B$29</f>
        <v>17.774999999999995</v>
      </c>
      <c r="AA28" s="104">
        <f>[24]Agosto!$B$30</f>
        <v>18.5</v>
      </c>
      <c r="AB28" s="104">
        <f>[24]Agosto!$B$31</f>
        <v>21.8125</v>
      </c>
      <c r="AC28" s="104">
        <f>[24]Agosto!$B$32</f>
        <v>24.054166666666664</v>
      </c>
      <c r="AD28" s="104">
        <f>[24]Agosto!$B$33</f>
        <v>27.033333333333328</v>
      </c>
      <c r="AE28" s="104">
        <f>[24]Agosto!$B$34</f>
        <v>27.1875</v>
      </c>
      <c r="AF28" s="104">
        <f>[20]Agosto!$B$35</f>
        <v>29.879166666666663</v>
      </c>
      <c r="AG28" s="103">
        <f t="shared" si="1"/>
        <v>23.299999999999997</v>
      </c>
      <c r="AH28" s="12"/>
      <c r="AI28" s="12"/>
    </row>
    <row r="29" spans="1:37" x14ac:dyDescent="0.2">
      <c r="A29" s="47" t="s">
        <v>206</v>
      </c>
      <c r="B29" s="104">
        <f>[25]Agosto!$B$5</f>
        <v>22.266666666666666</v>
      </c>
      <c r="C29" s="104">
        <f>[25]Agosto!$B$6</f>
        <v>23.270833333333332</v>
      </c>
      <c r="D29" s="104">
        <f>[25]Agosto!$B$7</f>
        <v>22.9375</v>
      </c>
      <c r="E29" s="104">
        <f>[25]Agosto!$B$8</f>
        <v>15.929166666666665</v>
      </c>
      <c r="F29" s="104">
        <f>[25]Agosto!$B$9</f>
        <v>17.425000000000001</v>
      </c>
      <c r="G29" s="104">
        <f>[25]Agosto!$B$10</f>
        <v>18.0625</v>
      </c>
      <c r="H29" s="104">
        <f>[25]Agosto!$B$11</f>
        <v>19.162499999999998</v>
      </c>
      <c r="I29" s="104">
        <f>[25]Agosto!$B$12</f>
        <v>17.866666666666664</v>
      </c>
      <c r="J29" s="104">
        <f>[25]Agosto!$B$13</f>
        <v>13.258333333333338</v>
      </c>
      <c r="K29" s="104">
        <f>[25]Agosto!$B$14</f>
        <v>11.758333333333333</v>
      </c>
      <c r="L29" s="104">
        <f>[25]Agosto!$B$15</f>
        <v>13.958333333333334</v>
      </c>
      <c r="M29" s="104">
        <f>[25]Agosto!$B$16</f>
        <v>14.008333333333333</v>
      </c>
      <c r="N29" s="104">
        <f>[25]Agosto!$B$17</f>
        <v>15.166666666666666</v>
      </c>
      <c r="O29" s="104">
        <f>[25]Agosto!$B$18</f>
        <v>17.316666666666666</v>
      </c>
      <c r="P29" s="104">
        <f>[25]Agosto!$B$19</f>
        <v>17.962499999999995</v>
      </c>
      <c r="Q29" s="104">
        <f>[25]Agosto!$B$20</f>
        <v>19.670833333333331</v>
      </c>
      <c r="R29" s="104">
        <f>[25]Agosto!$B$21</f>
        <v>21.945833333333329</v>
      </c>
      <c r="S29" s="104">
        <f>[25]Agosto!$B$22</f>
        <v>22.941666666666666</v>
      </c>
      <c r="T29" s="104">
        <f>[25]Agosto!$B$23</f>
        <v>23.899999999999991</v>
      </c>
      <c r="U29" s="104">
        <f>[25]Agosto!$B$24</f>
        <v>23.847826086956527</v>
      </c>
      <c r="V29" s="104">
        <f>[25]Agosto!$B$25</f>
        <v>24.779166666666665</v>
      </c>
      <c r="W29" s="104">
        <f>[25]Agosto!$B$26</f>
        <v>24.691666666666666</v>
      </c>
      <c r="X29" s="104">
        <f>[25]Agosto!$B$27</f>
        <v>22.650000000000002</v>
      </c>
      <c r="Y29" s="104">
        <f>[25]Agosto!$B$28</f>
        <v>13.995833333333335</v>
      </c>
      <c r="Z29" s="104">
        <f>[25]Agosto!$B$29</f>
        <v>13.399999999999999</v>
      </c>
      <c r="AA29" s="104">
        <f>[25]Agosto!$B$30</f>
        <v>13.987499999999999</v>
      </c>
      <c r="AB29" s="104">
        <f>[25]Agosto!$B$31</f>
        <v>17.583333333333332</v>
      </c>
      <c r="AC29" s="104">
        <f>[25]Agosto!$B$32</f>
        <v>20.204166666666669</v>
      </c>
      <c r="AD29" s="104">
        <f>[25]Agosto!$B$33</f>
        <v>21.995833333333334</v>
      </c>
      <c r="AE29" s="104">
        <f>[25]Agosto!$B$34</f>
        <v>24.662499999999998</v>
      </c>
      <c r="AF29" s="104">
        <f>[25]Agosto!$B$35</f>
        <v>24.866666666666664</v>
      </c>
      <c r="AG29" s="103">
        <f t="shared" si="1"/>
        <v>19.208800841514723</v>
      </c>
      <c r="AH29" s="12"/>
      <c r="AI29" s="12"/>
    </row>
    <row r="30" spans="1:37" x14ac:dyDescent="0.2">
      <c r="A30" s="47" t="s">
        <v>207</v>
      </c>
      <c r="B30" s="104">
        <f>[26]Agosto!$B$5</f>
        <v>25.612500000000001</v>
      </c>
      <c r="C30" s="104">
        <f>[26]Agosto!$B$6</f>
        <v>27.420833333333338</v>
      </c>
      <c r="D30" s="104">
        <f>[26]Agosto!$B$7</f>
        <v>27.595833333333331</v>
      </c>
      <c r="E30" s="104">
        <f>[26]Agosto!$B$8</f>
        <v>21.695833333333336</v>
      </c>
      <c r="F30" s="104">
        <f>[26]Agosto!$B$9</f>
        <v>21.345833333333335</v>
      </c>
      <c r="G30" s="104">
        <f>[26]Agosto!$B$10</f>
        <v>21.383333333333329</v>
      </c>
      <c r="H30" s="104">
        <f>[26]Agosto!$B$11</f>
        <v>21.975000000000005</v>
      </c>
      <c r="I30" s="104">
        <f>[26]Agosto!$B$12</f>
        <v>21.254166666666666</v>
      </c>
      <c r="J30" s="104">
        <f>[26]Agosto!$B$13</f>
        <v>16.029166666666672</v>
      </c>
      <c r="K30" s="104">
        <f>[26]Agosto!$B$14</f>
        <v>14.670833333333333</v>
      </c>
      <c r="L30" s="104">
        <f>[26]Agosto!$B$15</f>
        <v>16.283333333333335</v>
      </c>
      <c r="M30" s="104">
        <f>[26]Agosto!$B$16</f>
        <v>16.220833333333335</v>
      </c>
      <c r="N30" s="104">
        <f>[26]Agosto!$B$17</f>
        <v>18.304166666666671</v>
      </c>
      <c r="O30" s="104">
        <f>[26]Agosto!$B$18</f>
        <v>20.941666666666666</v>
      </c>
      <c r="P30" s="104">
        <f>[26]Agosto!$B$19</f>
        <v>20.783333333333335</v>
      </c>
      <c r="Q30" s="104">
        <f>[26]Agosto!$B$20</f>
        <v>22.166666666666668</v>
      </c>
      <c r="R30" s="104">
        <f>[26]Agosto!$B$21</f>
        <v>25.408333333333331</v>
      </c>
      <c r="S30" s="104">
        <f>[26]Agosto!$B$22</f>
        <v>26.791666666666668</v>
      </c>
      <c r="T30" s="104">
        <f>[26]Agosto!$B$23</f>
        <v>28.569565217391304</v>
      </c>
      <c r="U30" s="104">
        <f>[26]Agosto!$B$24</f>
        <v>26.070833333333329</v>
      </c>
      <c r="V30" s="104">
        <f>[26]Agosto!$B$25</f>
        <v>27.241666666666664</v>
      </c>
      <c r="W30" s="104">
        <f>[26]Agosto!$B$26</f>
        <v>29.150000000000002</v>
      </c>
      <c r="X30" s="104">
        <f>[26]Agosto!$B$27</f>
        <v>26.608333333333331</v>
      </c>
      <c r="Y30" s="104">
        <f>[26]Agosto!$B$28</f>
        <v>17.166666666666664</v>
      </c>
      <c r="Z30" s="104">
        <f>[26]Agosto!$B$29</f>
        <v>14.612499999999999</v>
      </c>
      <c r="AA30" s="104">
        <f>[26]Agosto!$B$30</f>
        <v>16.262499999999999</v>
      </c>
      <c r="AB30" s="104">
        <f>[26]Agosto!$B$31</f>
        <v>19.062500000000004</v>
      </c>
      <c r="AC30" s="104">
        <f>[26]Agosto!$B$32</f>
        <v>22.845833333333335</v>
      </c>
      <c r="AD30" s="104">
        <f>[26]Agosto!$B$33</f>
        <v>25.208333333333339</v>
      </c>
      <c r="AE30" s="104">
        <f>[26]Agosto!$B$34</f>
        <v>26.983333333333334</v>
      </c>
      <c r="AF30" s="104">
        <f>[26]Agosto!$B$35</f>
        <v>28.616666666666664</v>
      </c>
      <c r="AG30" s="103">
        <f t="shared" si="1"/>
        <v>22.396195652173912</v>
      </c>
      <c r="AH30" s="12"/>
      <c r="AI30" s="12"/>
    </row>
    <row r="31" spans="1:37" x14ac:dyDescent="0.2">
      <c r="A31" s="47" t="s">
        <v>33</v>
      </c>
      <c r="B31" s="104">
        <f>[27]Agosto!$B$5</f>
        <v>23.187499999999996</v>
      </c>
      <c r="C31" s="104">
        <f>[27]Agosto!$B$6</f>
        <v>24.158333333333331</v>
      </c>
      <c r="D31" s="104">
        <f>[27]Agosto!$B$7</f>
        <v>24.641666666666666</v>
      </c>
      <c r="E31" s="104">
        <f>[27]Agosto!$B$8</f>
        <v>20.991666666666667</v>
      </c>
      <c r="F31" s="104">
        <f>[27]Agosto!$B$9</f>
        <v>19.066666666666663</v>
      </c>
      <c r="G31" s="104">
        <f>[27]Agosto!$B$10</f>
        <v>19.970833333333331</v>
      </c>
      <c r="H31" s="104">
        <f>[27]Agosto!$B$11</f>
        <v>21.408333333333331</v>
      </c>
      <c r="I31" s="104">
        <f>[27]Agosto!$B$12</f>
        <v>19.720833333333335</v>
      </c>
      <c r="J31" s="104">
        <f>[27]Agosto!$B$13</f>
        <v>15.441666666666663</v>
      </c>
      <c r="K31" s="104">
        <f>[27]Agosto!$B$14</f>
        <v>15.241666666666667</v>
      </c>
      <c r="L31" s="104">
        <f>[27]Agosto!$B$15</f>
        <v>15.624999999999998</v>
      </c>
      <c r="M31" s="104">
        <f>[27]Agosto!$B$16</f>
        <v>16.400000000000002</v>
      </c>
      <c r="N31" s="104">
        <f>[27]Agosto!$B$17</f>
        <v>18.866666666666671</v>
      </c>
      <c r="O31" s="104">
        <f>[27]Agosto!$B$18</f>
        <v>20.250000000000004</v>
      </c>
      <c r="P31" s="104">
        <f>[27]Agosto!$B$19</f>
        <v>21.862499999999997</v>
      </c>
      <c r="Q31" s="104">
        <f>[27]Agosto!$B$20</f>
        <v>22.429166666666671</v>
      </c>
      <c r="R31" s="104">
        <f>[27]Agosto!$B$21</f>
        <v>24.966666666666665</v>
      </c>
      <c r="S31" s="104">
        <f>[27]Agosto!$B$22</f>
        <v>25.570833333333329</v>
      </c>
      <c r="T31" s="104">
        <f>[27]Agosto!$B$23</f>
        <v>24.837500000000002</v>
      </c>
      <c r="U31" s="104">
        <f>[27]Agosto!$B$24</f>
        <v>24.020833333333332</v>
      </c>
      <c r="V31" s="104">
        <f>[27]Agosto!$B$25</f>
        <v>25.016666666666666</v>
      </c>
      <c r="W31" s="104">
        <f>[27]Agosto!$B$26</f>
        <v>25.474999999999998</v>
      </c>
      <c r="X31" s="104">
        <f>[27]Agosto!$B$27</f>
        <v>25.745833333333337</v>
      </c>
      <c r="Y31" s="104">
        <f>[27]Agosto!$B$28</f>
        <v>21.729166666666661</v>
      </c>
      <c r="Z31" s="104">
        <f>[27]Agosto!$B$29</f>
        <v>19.245833333333334</v>
      </c>
      <c r="AA31" s="104">
        <f>[27]Agosto!$B$30</f>
        <v>20.87916666666667</v>
      </c>
      <c r="AB31" s="104">
        <f>[27]Agosto!$B$31</f>
        <v>23.041666666666668</v>
      </c>
      <c r="AC31" s="104">
        <f>[27]Agosto!$B$32</f>
        <v>23.966666666666672</v>
      </c>
      <c r="AD31" s="104">
        <f>[27]Agosto!$B$33</f>
        <v>21.787499999999998</v>
      </c>
      <c r="AE31" s="104">
        <f>[27]Agosto!$B$34</f>
        <v>23.837500000000002</v>
      </c>
      <c r="AF31" s="104">
        <f>[27]Agosto!$B$35</f>
        <v>25.404166666666665</v>
      </c>
      <c r="AG31" s="103">
        <f>AVERAGE(B31:AF31)</f>
        <v>21.767338709677421</v>
      </c>
      <c r="AI31" s="12" t="s">
        <v>35</v>
      </c>
      <c r="AJ31" t="s">
        <v>35</v>
      </c>
      <c r="AK31" t="s">
        <v>35</v>
      </c>
    </row>
    <row r="32" spans="1:37" x14ac:dyDescent="0.2">
      <c r="A32" s="47" t="s">
        <v>6</v>
      </c>
      <c r="B32" s="104">
        <f>[28]Agosto!$B$5</f>
        <v>22.229166666666671</v>
      </c>
      <c r="C32" s="104">
        <f>[28]Agosto!$B$6</f>
        <v>23.2</v>
      </c>
      <c r="D32" s="104">
        <f>[28]Agosto!$B$7</f>
        <v>24.366666666666664</v>
      </c>
      <c r="E32" s="104">
        <f>[28]Agosto!$B$8</f>
        <v>21.370833333333337</v>
      </c>
      <c r="F32" s="104">
        <f>[28]Agosto!$B$9</f>
        <v>21.162499999999998</v>
      </c>
      <c r="G32" s="104">
        <f>[28]Agosto!$B$10</f>
        <v>21.275000000000002</v>
      </c>
      <c r="H32" s="104">
        <f>[28]Agosto!$B$11</f>
        <v>21.837499999999995</v>
      </c>
      <c r="I32" s="104">
        <f>[28]Agosto!$B$12</f>
        <v>21.762500000000003</v>
      </c>
      <c r="J32" s="104">
        <f>[28]Agosto!$B$13</f>
        <v>18.033333333333328</v>
      </c>
      <c r="K32" s="104">
        <f>[28]Agosto!$B$14</f>
        <v>15.899999999999999</v>
      </c>
      <c r="L32" s="104">
        <f>[28]Agosto!$B$15</f>
        <v>16.762499999999996</v>
      </c>
      <c r="M32" s="104">
        <f>[28]Agosto!$B$16</f>
        <v>16.170833333333334</v>
      </c>
      <c r="N32" s="104">
        <f>[28]Agosto!$B$17</f>
        <v>17.579166666666669</v>
      </c>
      <c r="O32" s="104">
        <f>[28]Agosto!$B$18</f>
        <v>19.512499999999999</v>
      </c>
      <c r="P32" s="104">
        <f>[28]Agosto!$B$19</f>
        <v>20.520833333333329</v>
      </c>
      <c r="Q32" s="104">
        <f>[28]Agosto!$B$20</f>
        <v>22.45</v>
      </c>
      <c r="R32" s="104">
        <f>[28]Agosto!$B$21</f>
        <v>23.779166666666665</v>
      </c>
      <c r="S32" s="104">
        <f>[28]Agosto!$B$22</f>
        <v>25.070833333333336</v>
      </c>
      <c r="T32" s="104">
        <f>[28]Agosto!$B$23</f>
        <v>26.150000000000006</v>
      </c>
      <c r="U32" s="104">
        <f>[28]Agosto!$B$24</f>
        <v>24.516666666666676</v>
      </c>
      <c r="V32" s="104">
        <f>[28]Agosto!$B$25</f>
        <v>26.058333333333337</v>
      </c>
      <c r="W32" s="104">
        <f>[28]Agosto!$B$26</f>
        <v>26.170833333333334</v>
      </c>
      <c r="X32" s="104">
        <f>[28]Agosto!$B$27</f>
        <v>24.337500000000002</v>
      </c>
      <c r="Y32" s="104">
        <f>[28]Agosto!$B$28</f>
        <v>19.787499999999998</v>
      </c>
      <c r="Z32" s="104">
        <f>[28]Agosto!$B$29</f>
        <v>18.329166666666666</v>
      </c>
      <c r="AA32" s="104">
        <f>[28]Agosto!$B$30</f>
        <v>21.020833333333339</v>
      </c>
      <c r="AB32" s="104">
        <f>[28]Agosto!$B$31</f>
        <v>23.633333333333336</v>
      </c>
      <c r="AC32" s="104">
        <f>[28]Agosto!$B$32</f>
        <v>25.604166666666668</v>
      </c>
      <c r="AD32" s="104">
        <f>[28]Agosto!$B$33</f>
        <v>25.733333333333331</v>
      </c>
      <c r="AE32" s="104">
        <f>[28]Agosto!$B$34</f>
        <v>27.054166666666664</v>
      </c>
      <c r="AF32" s="104">
        <f>[29]Agosto!$B$35</f>
        <v>0</v>
      </c>
      <c r="AG32" s="103">
        <f t="shared" si="1"/>
        <v>21.334811827956983</v>
      </c>
      <c r="AH32" t="s">
        <v>35</v>
      </c>
      <c r="AK32" t="s">
        <v>35</v>
      </c>
    </row>
    <row r="33" spans="1:38" x14ac:dyDescent="0.2">
      <c r="A33" s="47" t="s">
        <v>7</v>
      </c>
      <c r="B33" s="104">
        <f>[30]Agosto!$B$5</f>
        <v>21.6875</v>
      </c>
      <c r="C33" s="104">
        <f>[30]Agosto!$B$6</f>
        <v>24.945833333333329</v>
      </c>
      <c r="D33" s="104">
        <f>[30]Agosto!$B$7</f>
        <v>24.833333333333332</v>
      </c>
      <c r="E33" s="104">
        <f>[30]Agosto!$B$8</f>
        <v>19.158333333333335</v>
      </c>
      <c r="F33" s="104">
        <f>[30]Agosto!$B$9</f>
        <v>18.2</v>
      </c>
      <c r="G33" s="104">
        <f>[30]Agosto!$B$10</f>
        <v>18.837500000000002</v>
      </c>
      <c r="H33" s="104">
        <f>[30]Agosto!$B$11</f>
        <v>20.291666666666668</v>
      </c>
      <c r="I33" s="104">
        <f>[30]Agosto!$B$12</f>
        <v>17.00416666666667</v>
      </c>
      <c r="J33" s="104">
        <f>[30]Agosto!$B$13</f>
        <v>9.9</v>
      </c>
      <c r="K33" s="104">
        <f>[30]Agosto!$B$14</f>
        <v>11.3375</v>
      </c>
      <c r="L33" s="104">
        <f>[30]Agosto!$B$15</f>
        <v>15.149999999999997</v>
      </c>
      <c r="M33" s="104">
        <f>[30]Agosto!$B$16</f>
        <v>16.820833333333333</v>
      </c>
      <c r="N33" s="104">
        <f>[30]Agosto!$B$17</f>
        <v>18.94166666666667</v>
      </c>
      <c r="O33" s="104">
        <f>[30]Agosto!$B$18</f>
        <v>19.241666666666664</v>
      </c>
      <c r="P33" s="104">
        <f>[30]Agosto!$B$19</f>
        <v>18.750000000000004</v>
      </c>
      <c r="Q33" s="104">
        <f>[30]Agosto!$B$20</f>
        <v>20.866666666666671</v>
      </c>
      <c r="R33" s="104">
        <f>[30]Agosto!$B$21</f>
        <v>23.804166666666664</v>
      </c>
      <c r="S33" s="104">
        <f>[30]Agosto!$B$22</f>
        <v>25.387499999999999</v>
      </c>
      <c r="T33" s="104">
        <f>[30]Agosto!$B$23</f>
        <v>25.495833333333323</v>
      </c>
      <c r="U33" s="104">
        <f>[30]Agosto!$B$24</f>
        <v>17.845833333333331</v>
      </c>
      <c r="V33" s="104">
        <f>[30]Agosto!$B$25</f>
        <v>22.920833333333334</v>
      </c>
      <c r="W33" s="104">
        <f>[30]Agosto!$B$26</f>
        <v>26.591666666666669</v>
      </c>
      <c r="X33" s="104">
        <f>[30]Agosto!$B$27</f>
        <v>25.42916666666666</v>
      </c>
      <c r="Y33" s="104">
        <f>[30]Agosto!$B$28</f>
        <v>13.020833333333334</v>
      </c>
      <c r="Z33" s="104">
        <f>[30]Agosto!$B$29</f>
        <v>11.245833333333335</v>
      </c>
      <c r="AA33" s="104">
        <f>[30]Agosto!$B$30</f>
        <v>13.487499999999999</v>
      </c>
      <c r="AB33" s="104">
        <f>[30]Agosto!$B$31</f>
        <v>16.400000000000002</v>
      </c>
      <c r="AC33" s="104">
        <f>[30]Agosto!$B$32</f>
        <v>17.991666666666667</v>
      </c>
      <c r="AD33" s="104">
        <f>[30]Agosto!$B$33</f>
        <v>24.011111111111106</v>
      </c>
      <c r="AE33" s="104">
        <f>[30]Agosto!$B$34</f>
        <v>25.016666666666669</v>
      </c>
      <c r="AF33" s="104">
        <f>[30]Agosto!$B$35</f>
        <v>25.587499999999995</v>
      </c>
      <c r="AG33" s="103">
        <f t="shared" si="1"/>
        <v>19.683960573476703</v>
      </c>
      <c r="AI33" t="s">
        <v>35</v>
      </c>
      <c r="AK33" t="s">
        <v>35</v>
      </c>
      <c r="AL33" t="s">
        <v>35</v>
      </c>
    </row>
    <row r="34" spans="1:38" x14ac:dyDescent="0.2">
      <c r="A34" s="47" t="s">
        <v>140</v>
      </c>
      <c r="B34" s="104">
        <f>[31]Agosto!$B$5</f>
        <v>0</v>
      </c>
      <c r="C34" s="104">
        <f>[32]Agosto!$B$6</f>
        <v>24.513043478260872</v>
      </c>
      <c r="D34" s="104">
        <f>[32]Agosto!$B$7</f>
        <v>25.233333333333334</v>
      </c>
      <c r="E34" s="104">
        <f>[32]Agosto!$B$8</f>
        <v>19.245833333333334</v>
      </c>
      <c r="F34" s="104">
        <f>[32]Agosto!$B$9</f>
        <v>19.008333333333336</v>
      </c>
      <c r="G34" s="104">
        <f>[32]Agosto!$B$10</f>
        <v>19.079166666666669</v>
      </c>
      <c r="H34" s="104">
        <f>[32]Agosto!$B$11</f>
        <v>20.445833333333336</v>
      </c>
      <c r="I34" s="104">
        <f>[32]Agosto!$B$12</f>
        <v>17.883333333333329</v>
      </c>
      <c r="J34" s="104">
        <f>[32]Agosto!$B$13</f>
        <v>11.245833333333332</v>
      </c>
      <c r="K34" s="104">
        <f>[32]Agosto!$B$14</f>
        <v>11.708333333333334</v>
      </c>
      <c r="L34" s="104">
        <f>[32]Agosto!$B$15</f>
        <v>14.545833333333333</v>
      </c>
      <c r="M34" s="104">
        <f>[32]Agosto!$B$16</f>
        <v>16.258333333333336</v>
      </c>
      <c r="N34" s="104">
        <f>[32]Agosto!$B$17</f>
        <v>17.116666666666667</v>
      </c>
      <c r="O34" s="104">
        <f>[32]Agosto!$B$18</f>
        <v>18.749999999999996</v>
      </c>
      <c r="P34" s="104">
        <f>[32]Agosto!$B$19</f>
        <v>17.891666666666666</v>
      </c>
      <c r="Q34" s="104">
        <f>[32]Agosto!$B$20</f>
        <v>20.4375</v>
      </c>
      <c r="R34" s="104">
        <f>[32]Agosto!$B$21</f>
        <v>23.358333333333331</v>
      </c>
      <c r="S34" s="104">
        <f>[32]Agosto!$B$22</f>
        <v>25.433333333333334</v>
      </c>
      <c r="T34" s="104">
        <f>[32]Agosto!$B$23</f>
        <v>25.462500000000006</v>
      </c>
      <c r="U34" s="104">
        <f>[32]Agosto!$B$24</f>
        <v>18.762499999999999</v>
      </c>
      <c r="V34" s="104">
        <f>[32]Agosto!$B$25</f>
        <v>22.575000000000003</v>
      </c>
      <c r="W34" s="104">
        <f>[32]Agosto!$B$26</f>
        <v>27.129166666666666</v>
      </c>
      <c r="X34" s="104">
        <f>[32]Agosto!$B$27</f>
        <v>25.574999999999999</v>
      </c>
      <c r="Y34" s="104">
        <f>[32]Agosto!$B$28</f>
        <v>14.695833333333335</v>
      </c>
      <c r="Z34" s="104">
        <f>[32]Agosto!$B$29</f>
        <v>13.666666666666664</v>
      </c>
      <c r="AA34" s="104">
        <f>[32]Agosto!$B$30</f>
        <v>15.079166666666667</v>
      </c>
      <c r="AB34" s="104">
        <f>[32]Agosto!$B$31</f>
        <v>16.637499999999999</v>
      </c>
      <c r="AC34" s="104">
        <f>[32]Agosto!$B$32</f>
        <v>18.620833333333334</v>
      </c>
      <c r="AD34" s="104">
        <f>[32]Agosto!$B$33</f>
        <v>21.774999999999995</v>
      </c>
      <c r="AE34" s="104">
        <f>[32]Agosto!$B$34</f>
        <v>24.833333333333339</v>
      </c>
      <c r="AF34" s="104">
        <f>[32]Agosto!$B$35</f>
        <v>25.695833333333329</v>
      </c>
      <c r="AG34" s="103">
        <f t="shared" si="1"/>
        <v>19.118162692847122</v>
      </c>
      <c r="AI34" s="12" t="s">
        <v>35</v>
      </c>
      <c r="AJ34" t="s">
        <v>35</v>
      </c>
      <c r="AK34" t="s">
        <v>35</v>
      </c>
    </row>
    <row r="35" spans="1:38" x14ac:dyDescent="0.2">
      <c r="A35" s="47" t="s">
        <v>292</v>
      </c>
      <c r="B35" s="104" t="str">
        <f>[33]Agosto!$B$5</f>
        <v>*</v>
      </c>
      <c r="C35" s="104" t="str">
        <f>[33]Agosto!$B$6</f>
        <v>*</v>
      </c>
      <c r="D35" s="104" t="str">
        <f>[33]Agosto!$B$7</f>
        <v>*</v>
      </c>
      <c r="E35" s="104" t="str">
        <f>[33]Agosto!$B$8</f>
        <v>*</v>
      </c>
      <c r="F35" s="104" t="str">
        <f>[33]Agosto!$B$9</f>
        <v>*</v>
      </c>
      <c r="G35" s="104" t="str">
        <f>[33]Agosto!$B$10</f>
        <v>*</v>
      </c>
      <c r="H35" s="104" t="str">
        <f>[33]Agosto!$B$11</f>
        <v>*</v>
      </c>
      <c r="I35" s="104" t="str">
        <f>[33]Agosto!$B$12</f>
        <v>*</v>
      </c>
      <c r="J35" s="104" t="str">
        <f>[33]Agosto!$B$13</f>
        <v>*</v>
      </c>
      <c r="K35" s="104" t="str">
        <f>[33]Agosto!$B$14</f>
        <v>*</v>
      </c>
      <c r="L35" s="104" t="str">
        <f>[33]Agosto!$B$15</f>
        <v>*</v>
      </c>
      <c r="M35" s="104" t="str">
        <f>[33]Agosto!$B$16</f>
        <v>*</v>
      </c>
      <c r="N35" s="104" t="str">
        <f>[33]Agosto!$B$17</f>
        <v>*</v>
      </c>
      <c r="O35" s="104" t="str">
        <f>[33]Agosto!$B$18</f>
        <v>*</v>
      </c>
      <c r="P35" s="104" t="str">
        <f>[33]Agosto!$B$19</f>
        <v>*</v>
      </c>
      <c r="Q35" s="104">
        <f>[33]Agosto!$B$20</f>
        <v>32.01428571428572</v>
      </c>
      <c r="R35" s="104">
        <f>[33]Agosto!$B$21</f>
        <v>27.079166666666666</v>
      </c>
      <c r="S35" s="104">
        <f>[33]Agosto!$B$22</f>
        <v>27.658333333333335</v>
      </c>
      <c r="T35" s="104">
        <f>[33]Agosto!$B$23</f>
        <v>29.036363636363639</v>
      </c>
      <c r="U35" s="104">
        <f>[33]Agosto!$B$24</f>
        <v>24.891666666666669</v>
      </c>
      <c r="V35" s="104">
        <f>[33]Agosto!$B$25</f>
        <v>27.083333333333332</v>
      </c>
      <c r="W35" s="104">
        <f>[33]Agosto!$B$26</f>
        <v>28.625000000000004</v>
      </c>
      <c r="X35" s="104">
        <f>[33]Agosto!$B$27</f>
        <v>27.412500000000005</v>
      </c>
      <c r="Y35" s="104">
        <f>[33]Agosto!$B$28</f>
        <v>20.958333333333336</v>
      </c>
      <c r="Z35" s="104">
        <f>[33]Agosto!$B$29</f>
        <v>19.620833333333334</v>
      </c>
      <c r="AA35" s="104">
        <f>[33]Agosto!$B$30</f>
        <v>22.404166666666665</v>
      </c>
      <c r="AB35" s="104">
        <f>[33]Agosto!$B$31</f>
        <v>24.237500000000001</v>
      </c>
      <c r="AC35" s="104">
        <f>[33]Agosto!$B$32</f>
        <v>25.474999999999998</v>
      </c>
      <c r="AD35" s="104">
        <f>[33]Agosto!$B$33</f>
        <v>25.829166666666666</v>
      </c>
      <c r="AE35" s="104">
        <f>[33]Agosto!$B$34</f>
        <v>27.016666666666669</v>
      </c>
      <c r="AF35" s="104">
        <f>[31]Agosto!$B$35</f>
        <v>28.529166666666665</v>
      </c>
      <c r="AG35" s="103">
        <f t="shared" si="1"/>
        <v>26.116967667748916</v>
      </c>
      <c r="AI35" s="12"/>
    </row>
    <row r="36" spans="1:38" x14ac:dyDescent="0.2">
      <c r="A36" s="47" t="s">
        <v>141</v>
      </c>
      <c r="B36" s="104">
        <f>[34]Agosto!$B$5</f>
        <v>19.958333333333332</v>
      </c>
      <c r="C36" s="104">
        <f>[34]Agosto!$B$6</f>
        <v>24.173913043478262</v>
      </c>
      <c r="D36" s="104">
        <f>[34]Agosto!$B$7</f>
        <v>24.121739130434779</v>
      </c>
      <c r="E36" s="104">
        <f>[34]Agosto!$B$8</f>
        <v>19.139130434782604</v>
      </c>
      <c r="F36" s="104">
        <f>[34]Agosto!$B$9</f>
        <v>19.450000000000003</v>
      </c>
      <c r="G36" s="104">
        <f>[34]Agosto!$B$10</f>
        <v>18.121739130434783</v>
      </c>
      <c r="H36" s="104">
        <f>[34]Agosto!$B$11</f>
        <v>18.670833333333334</v>
      </c>
      <c r="I36" s="104">
        <f>[34]Agosto!$B$12</f>
        <v>15.704166666666667</v>
      </c>
      <c r="J36" s="104">
        <f>[34]Agosto!$B$13</f>
        <v>10.249999999999998</v>
      </c>
      <c r="K36" s="104">
        <f>[34]Agosto!$B$14</f>
        <v>10.770833333333334</v>
      </c>
      <c r="L36" s="104">
        <f>[34]Agosto!$B$15</f>
        <v>13.245833333333337</v>
      </c>
      <c r="M36" s="104">
        <f>[34]Agosto!$B$16</f>
        <v>14.504347826086958</v>
      </c>
      <c r="N36" s="104">
        <f>[34]Agosto!$B$17</f>
        <v>17.233333333333338</v>
      </c>
      <c r="O36" s="104">
        <f>[34]Agosto!$B$18</f>
        <v>16.204166666666666</v>
      </c>
      <c r="P36" s="104">
        <f>[34]Agosto!$B$19</f>
        <v>16.781818181818181</v>
      </c>
      <c r="Q36" s="104">
        <f>[34]Agosto!$B$20</f>
        <v>19.966666666666665</v>
      </c>
      <c r="R36" s="104">
        <f>[34]Agosto!$B$21</f>
        <v>21.266666666666669</v>
      </c>
      <c r="S36" s="104">
        <f>[34]Agosto!$B$22</f>
        <v>24.1875</v>
      </c>
      <c r="T36" s="104">
        <f>[34]Agosto!$B$23</f>
        <v>23.041666666666671</v>
      </c>
      <c r="U36" s="104">
        <f>[34]Agosto!$B$24</f>
        <v>17.762500000000003</v>
      </c>
      <c r="V36" s="104">
        <f>[34]Agosto!$B$25</f>
        <v>21.641666666666666</v>
      </c>
      <c r="W36" s="104">
        <f>[34]Agosto!$B$26</f>
        <v>27.195833333333329</v>
      </c>
      <c r="X36" s="104">
        <f>[34]Agosto!$B$27</f>
        <v>23.008695652173916</v>
      </c>
      <c r="Y36" s="104">
        <f>[34]Agosto!$B$28</f>
        <v>12.025</v>
      </c>
      <c r="Z36" s="104">
        <f>[34]Agosto!$B$29</f>
        <v>10.134782608695652</v>
      </c>
      <c r="AA36" s="104">
        <f>[34]Agosto!$B$30</f>
        <v>13.291304347826088</v>
      </c>
      <c r="AB36" s="104">
        <f>[34]Agosto!$B$31</f>
        <v>14.300000000000002</v>
      </c>
      <c r="AC36" s="104">
        <f>[34]Agosto!$B$32</f>
        <v>16.721739130434784</v>
      </c>
      <c r="AD36" s="104">
        <f>[34]Agosto!$B$33</f>
        <v>20.75</v>
      </c>
      <c r="AE36" s="104">
        <f>[34]Agosto!$B$34</f>
        <v>23.741666666666664</v>
      </c>
      <c r="AF36" s="104">
        <f>[34]Agosto!$B$35</f>
        <v>24.216666666666669</v>
      </c>
      <c r="AG36" s="103">
        <f t="shared" si="1"/>
        <v>18.4381465425645</v>
      </c>
      <c r="AH36" s="12" t="s">
        <v>35</v>
      </c>
      <c r="AI36" s="12" t="s">
        <v>35</v>
      </c>
      <c r="AJ36" t="s">
        <v>35</v>
      </c>
    </row>
    <row r="37" spans="1:38" x14ac:dyDescent="0.2">
      <c r="A37" s="47" t="s">
        <v>293</v>
      </c>
      <c r="B37" s="104" t="str">
        <f>[35]Agosto!$B$5</f>
        <v>*</v>
      </c>
      <c r="C37" s="104" t="str">
        <f>[35]Agosto!$B$6</f>
        <v>*</v>
      </c>
      <c r="D37" s="104" t="str">
        <f>[35]Agosto!$B$7</f>
        <v>*</v>
      </c>
      <c r="E37" s="104" t="str">
        <f>[35]Agosto!$B$8</f>
        <v>*</v>
      </c>
      <c r="F37" s="104" t="str">
        <f>[35]Agosto!$B$9</f>
        <v>*</v>
      </c>
      <c r="G37" s="104" t="str">
        <f>[35]Agosto!$B$10</f>
        <v>*</v>
      </c>
      <c r="H37" s="104" t="str">
        <f>[35]Agosto!$B$11</f>
        <v>*</v>
      </c>
      <c r="I37" s="104" t="str">
        <f>[35]Agosto!$B$12</f>
        <v>*</v>
      </c>
      <c r="J37" s="104" t="str">
        <f>[35]Agosto!$B$13</f>
        <v>*</v>
      </c>
      <c r="K37" s="104" t="str">
        <f>[35]Agosto!$B$14</f>
        <v>*</v>
      </c>
      <c r="L37" s="104" t="str">
        <f>[35]Agosto!$B$15</f>
        <v>*</v>
      </c>
      <c r="M37" s="104" t="str">
        <f>[35]Agosto!$B$16</f>
        <v>*</v>
      </c>
      <c r="N37" s="104" t="str">
        <f>[35]Agosto!$B$17</f>
        <v>*</v>
      </c>
      <c r="O37" s="104" t="str">
        <f>[35]Agosto!$B$18</f>
        <v>*</v>
      </c>
      <c r="P37" s="104" t="str">
        <f>[35]Agosto!$B$19</f>
        <v>*</v>
      </c>
      <c r="Q37" s="104" t="str">
        <f>[35]Agosto!$B$20</f>
        <v>*</v>
      </c>
      <c r="R37" s="104" t="str">
        <f>[35]Agosto!$B$21</f>
        <v>*</v>
      </c>
      <c r="S37" s="104" t="str">
        <f>[35]Agosto!$B$22</f>
        <v>*</v>
      </c>
      <c r="T37" s="104" t="str">
        <f>[35]Agosto!$B$23</f>
        <v>*</v>
      </c>
      <c r="U37" s="104" t="str">
        <f>[35]Agosto!$B$24</f>
        <v>*</v>
      </c>
      <c r="V37" s="104" t="str">
        <f>[35]Agosto!$B$25</f>
        <v>*</v>
      </c>
      <c r="W37" s="104" t="str">
        <f>[35]Agosto!$B$26</f>
        <v>*</v>
      </c>
      <c r="X37" s="104">
        <f>[35]Agosto!$B$27</f>
        <v>33.571428571428569</v>
      </c>
      <c r="Y37" s="104">
        <f>[35]Agosto!$B$28</f>
        <v>22.587500000000006</v>
      </c>
      <c r="Z37" s="104">
        <f>[35]Agosto!$B$29</f>
        <v>19.754166666666663</v>
      </c>
      <c r="AA37" s="104">
        <f>[35]Agosto!$B$30</f>
        <v>20.308333333333334</v>
      </c>
      <c r="AB37" s="104">
        <f>[35]Agosto!$B$31</f>
        <v>21.579166666666669</v>
      </c>
      <c r="AC37" s="104">
        <f>[35]Agosto!$B$32</f>
        <v>20.875000000000004</v>
      </c>
      <c r="AD37" s="104">
        <f>[35]Agosto!$B$33</f>
        <v>22.524999999999995</v>
      </c>
      <c r="AE37" s="104">
        <f>[35]Agosto!$B$34</f>
        <v>23.633333333333329</v>
      </c>
      <c r="AF37" s="104">
        <f>[35]Agosto!$B$35</f>
        <v>24.675000000000001</v>
      </c>
      <c r="AG37" s="103">
        <f t="shared" si="1"/>
        <v>23.278769841269842</v>
      </c>
      <c r="AH37" s="12"/>
      <c r="AI37" s="12"/>
    </row>
    <row r="38" spans="1:38" x14ac:dyDescent="0.2">
      <c r="A38" s="47" t="s">
        <v>142</v>
      </c>
      <c r="B38" s="104">
        <f>[36]Agosto!$B$5</f>
        <v>21.612499999999997</v>
      </c>
      <c r="C38" s="104">
        <f>[36]Agosto!$B$6</f>
        <v>25.533333333333335</v>
      </c>
      <c r="D38" s="104">
        <f>[36]Agosto!$B$7</f>
        <v>25.291666666666668</v>
      </c>
      <c r="E38" s="104">
        <f>[36]Agosto!$B$8</f>
        <v>19.591666666666665</v>
      </c>
      <c r="F38" s="104">
        <f>[36]Agosto!$B$9</f>
        <v>18.849999999999998</v>
      </c>
      <c r="G38" s="104">
        <f>[36]Agosto!$B$10</f>
        <v>19.162499999999998</v>
      </c>
      <c r="H38" s="104">
        <f>[36]Agosto!$B$11</f>
        <v>20.708333333333332</v>
      </c>
      <c r="I38" s="104">
        <f>[36]Agosto!$B$12</f>
        <v>18.583333333333339</v>
      </c>
      <c r="J38" s="104">
        <f>[36]Agosto!$B$13</f>
        <v>11.617391304347825</v>
      </c>
      <c r="K38" s="104">
        <f>[36]Agosto!$B$14</f>
        <v>13.583333333333337</v>
      </c>
      <c r="L38" s="104">
        <f>[36]Agosto!$B$15</f>
        <v>15.691666666666665</v>
      </c>
      <c r="M38" s="104">
        <f>[36]Agosto!$B$16</f>
        <v>17.158333333333335</v>
      </c>
      <c r="N38" s="104">
        <f>[36]Agosto!$B$17</f>
        <v>18.374999999999996</v>
      </c>
      <c r="O38" s="104">
        <f>[36]Agosto!$B$18</f>
        <v>19.637499999999999</v>
      </c>
      <c r="P38" s="104">
        <f>[36]Agosto!$B$19</f>
        <v>19.8</v>
      </c>
      <c r="Q38" s="104">
        <f>[36]Agosto!$B$20</f>
        <v>20.579166666666666</v>
      </c>
      <c r="R38" s="104">
        <f>[36]Agosto!$B$21</f>
        <v>23.533333333333331</v>
      </c>
      <c r="S38" s="104">
        <f>[36]Agosto!$B$22</f>
        <v>25.054166666666674</v>
      </c>
      <c r="T38" s="104">
        <f>[36]Agosto!$B$23</f>
        <v>25.791666666666668</v>
      </c>
      <c r="U38" s="104">
        <f>[36]Agosto!$B$24</f>
        <v>18.345833333333335</v>
      </c>
      <c r="V38" s="104">
        <f>[36]Agosto!$B$25</f>
        <v>23.179166666666664</v>
      </c>
      <c r="W38" s="104">
        <f>[36]Agosto!$B$26</f>
        <v>27.112500000000008</v>
      </c>
      <c r="X38" s="104">
        <f>[36]Agosto!$B$27</f>
        <v>25.654166666666665</v>
      </c>
      <c r="Y38" s="104">
        <f>[36]Agosto!$B$28</f>
        <v>14.533333333333331</v>
      </c>
      <c r="Z38" s="104">
        <f>[36]Agosto!$B$29</f>
        <v>13.008333333333333</v>
      </c>
      <c r="AA38" s="104">
        <f>[36]Agosto!$B$30</f>
        <v>15.150000000000004</v>
      </c>
      <c r="AB38" s="104">
        <f>[36]Agosto!$B$31</f>
        <v>18.350000000000005</v>
      </c>
      <c r="AC38" s="104">
        <f>[36]Agosto!$B$32</f>
        <v>19.345833333333331</v>
      </c>
      <c r="AD38" s="104">
        <f>[36]Agosto!$B$33</f>
        <v>22.3125</v>
      </c>
      <c r="AE38" s="104">
        <f>[36]Agosto!$B$34</f>
        <v>24.808333333333337</v>
      </c>
      <c r="AF38" s="104">
        <f>[36]Agosto!$B$35</f>
        <v>25.379166666666674</v>
      </c>
      <c r="AG38" s="103">
        <f t="shared" si="1"/>
        <v>20.236582515194012</v>
      </c>
      <c r="AI38" s="12" t="s">
        <v>35</v>
      </c>
      <c r="AJ38" t="s">
        <v>35</v>
      </c>
      <c r="AK38" t="s">
        <v>35</v>
      </c>
    </row>
    <row r="39" spans="1:38" x14ac:dyDescent="0.2">
      <c r="A39" s="47" t="s">
        <v>8</v>
      </c>
      <c r="B39" s="104">
        <f>[37]Agosto!$B$5</f>
        <v>18.795833333333338</v>
      </c>
      <c r="C39" s="104">
        <f>[37]Agosto!$B$6</f>
        <v>23.262499999999999</v>
      </c>
      <c r="D39" s="104">
        <f>[37]Agosto!$B$7</f>
        <v>24.333333333333332</v>
      </c>
      <c r="E39" s="104">
        <f>[37]Agosto!$B$8</f>
        <v>18.312499999999996</v>
      </c>
      <c r="F39" s="104">
        <f>[37]Agosto!$B$9</f>
        <v>18.916666666666668</v>
      </c>
      <c r="G39" s="104">
        <f>[37]Agosto!$B$10</f>
        <v>18.512499999999999</v>
      </c>
      <c r="H39" s="104">
        <f>[37]Agosto!$B$11</f>
        <v>18.870833333333334</v>
      </c>
      <c r="I39" s="104">
        <f>[37]Agosto!$B$12</f>
        <v>15.879166666666668</v>
      </c>
      <c r="J39" s="104">
        <f>[37]Agosto!$B$13</f>
        <v>11.777777777777777</v>
      </c>
      <c r="K39" s="104">
        <f>[37]Agosto!$B$14</f>
        <v>15.086666666666668</v>
      </c>
      <c r="L39" s="104">
        <f>[37]Agosto!$B$15</f>
        <v>16.131578947368421</v>
      </c>
      <c r="M39" s="104">
        <f>[37]Agosto!$B$16</f>
        <v>16.409523809523808</v>
      </c>
      <c r="N39" s="104">
        <f>[37]Agosto!$B$17</f>
        <v>18.086956521739129</v>
      </c>
      <c r="O39" s="104">
        <f>[37]Agosto!$B$18</f>
        <v>18.926086956521743</v>
      </c>
      <c r="P39" s="104">
        <f>[37]Agosto!$B$19</f>
        <v>17.291666666666668</v>
      </c>
      <c r="Q39" s="104">
        <f>[37]Agosto!$B$20</f>
        <v>19.291304347826088</v>
      </c>
      <c r="R39" s="104">
        <f>[37]Agosto!$B$21</f>
        <v>21.295833333333334</v>
      </c>
      <c r="S39" s="104">
        <f>[37]Agosto!$B$22</f>
        <v>23.462500000000006</v>
      </c>
      <c r="T39" s="104">
        <f>[37]Agosto!$B$23</f>
        <v>22.025000000000002</v>
      </c>
      <c r="U39" s="104">
        <f>[37]Agosto!$B$24</f>
        <v>18.100000000000001</v>
      </c>
      <c r="V39" s="104">
        <f>[37]Agosto!$B$25</f>
        <v>21.745833333333334</v>
      </c>
      <c r="W39" s="104">
        <f>[37]Agosto!$B$26</f>
        <v>27.05416666666666</v>
      </c>
      <c r="X39" s="104">
        <f>[37]Agosto!$B$27</f>
        <v>25.025000000000006</v>
      </c>
      <c r="Y39" s="104">
        <f>[37]Agosto!$B$28</f>
        <v>12.445833333333335</v>
      </c>
      <c r="Z39" s="104">
        <f>[37]Agosto!$B$29</f>
        <v>10.704166666666666</v>
      </c>
      <c r="AA39" s="104">
        <f>[37]Agosto!$B$30</f>
        <v>13.475000000000001</v>
      </c>
      <c r="AB39" s="104">
        <f>[37]Agosto!$B$31</f>
        <v>14.9625</v>
      </c>
      <c r="AC39" s="104">
        <f>[37]Agosto!$B$32</f>
        <v>17.904166666666665</v>
      </c>
      <c r="AD39" s="104">
        <f>[37]Agosto!$B$33</f>
        <v>21.204166666666666</v>
      </c>
      <c r="AE39" s="104">
        <f>[37]Agosto!$B$34</f>
        <v>22.975000000000009</v>
      </c>
      <c r="AF39" s="104">
        <f>[37]Agosto!$B$35</f>
        <v>23.133333333333336</v>
      </c>
      <c r="AG39" s="103">
        <f t="shared" si="1"/>
        <v>18.883786936368509</v>
      </c>
      <c r="AJ39" t="s">
        <v>35</v>
      </c>
      <c r="AK39" t="s">
        <v>35</v>
      </c>
    </row>
    <row r="40" spans="1:38" x14ac:dyDescent="0.2">
      <c r="A40" s="47" t="s">
        <v>9</v>
      </c>
      <c r="B40" s="104">
        <f>[38]Agosto!$B$5</f>
        <v>21.212500000000002</v>
      </c>
      <c r="C40" s="104">
        <f>[38]Agosto!$B$6</f>
        <v>24.808333333333326</v>
      </c>
      <c r="D40" s="104">
        <f>[38]Agosto!$B$7</f>
        <v>25.549999999999997</v>
      </c>
      <c r="E40" s="104">
        <f>[38]Agosto!$B$8</f>
        <v>18.879166666666666</v>
      </c>
      <c r="F40" s="104">
        <f>[38]Agosto!$B$9</f>
        <v>19.008333333333333</v>
      </c>
      <c r="G40" s="104">
        <f>[38]Agosto!$B$10</f>
        <v>19.654166666666665</v>
      </c>
      <c r="H40" s="104">
        <f>[38]Agosto!$B$11</f>
        <v>20.504166666666666</v>
      </c>
      <c r="I40" s="104">
        <f>[38]Agosto!$B$12</f>
        <v>18.112500000000004</v>
      </c>
      <c r="J40" s="104">
        <f>[38]Agosto!$B$13</f>
        <v>11.908333333333333</v>
      </c>
      <c r="K40" s="104">
        <f>[38]Agosto!$B$14</f>
        <v>13.037500000000001</v>
      </c>
      <c r="L40" s="104">
        <f>[38]Agosto!$B$15</f>
        <v>17.012499999999999</v>
      </c>
      <c r="M40" s="104">
        <f>[38]Agosto!$B$16</f>
        <v>18.204166666666662</v>
      </c>
      <c r="N40" s="104">
        <f>[38]Agosto!$B$17</f>
        <v>19.008333333333333</v>
      </c>
      <c r="O40" s="104">
        <f>[38]Agosto!$B$18</f>
        <v>21.05416666666666</v>
      </c>
      <c r="P40" s="104">
        <f>[38]Agosto!$B$19</f>
        <v>19.854166666666668</v>
      </c>
      <c r="Q40" s="104">
        <f>[38]Agosto!$B$20</f>
        <v>20.545833333333334</v>
      </c>
      <c r="R40" s="104">
        <f>[38]Agosto!$B$21</f>
        <v>23.579166666666666</v>
      </c>
      <c r="S40" s="104">
        <f>[38]Agosto!$B$22</f>
        <v>25.558333333333326</v>
      </c>
      <c r="T40" s="104">
        <f>[38]Agosto!$B$23</f>
        <v>25.887500000000006</v>
      </c>
      <c r="U40" s="104">
        <f>[38]Agosto!$B$24</f>
        <v>19.470833333333335</v>
      </c>
      <c r="V40" s="104">
        <f>[38]Agosto!$B$25</f>
        <v>23.233333333333334</v>
      </c>
      <c r="W40" s="104">
        <f>[38]Agosto!$B$26</f>
        <v>27.900000000000006</v>
      </c>
      <c r="X40" s="104">
        <f>[38]Agosto!$B$27</f>
        <v>27.358333333333338</v>
      </c>
      <c r="Y40" s="104">
        <f>[38]Agosto!$B$28</f>
        <v>15.279166666666663</v>
      </c>
      <c r="Z40" s="104">
        <f>[38]Agosto!$B$29</f>
        <v>14.091666666666669</v>
      </c>
      <c r="AA40" s="104">
        <f>[38]Agosto!$B$30</f>
        <v>15.433333333333335</v>
      </c>
      <c r="AB40" s="104">
        <f>[38]Agosto!$B$31</f>
        <v>18.741666666666667</v>
      </c>
      <c r="AC40" s="104">
        <f>[38]Agosto!$B$32</f>
        <v>20.162499999999998</v>
      </c>
      <c r="AD40" s="104">
        <f>[38]Agosto!$B$33</f>
        <v>23.266666666666666</v>
      </c>
      <c r="AE40" s="104">
        <f>[38]Agosto!$B$34</f>
        <v>24.741666666666671</v>
      </c>
      <c r="AF40" s="104">
        <f>[38]Agosto!$B$35</f>
        <v>25.604166666666668</v>
      </c>
      <c r="AG40" s="103">
        <f t="shared" si="1"/>
        <v>20.602016129032254</v>
      </c>
      <c r="AH40" t="s">
        <v>35</v>
      </c>
      <c r="AJ40" t="s">
        <v>35</v>
      </c>
      <c r="AK40" t="s">
        <v>35</v>
      </c>
    </row>
    <row r="41" spans="1:38" hidden="1" x14ac:dyDescent="0.2">
      <c r="A41" s="47" t="s">
        <v>32</v>
      </c>
      <c r="B41" s="104" t="str">
        <f>[39]Agosto!$B$5</f>
        <v>*</v>
      </c>
      <c r="C41" s="104" t="str">
        <f>[39]Agosto!$B$6</f>
        <v>*</v>
      </c>
      <c r="D41" s="104" t="str">
        <f>[39]Agosto!$B$7</f>
        <v>*</v>
      </c>
      <c r="E41" s="104" t="str">
        <f>[39]Agosto!$B$8</f>
        <v>*</v>
      </c>
      <c r="F41" s="104" t="str">
        <f>[39]Agosto!$B$9</f>
        <v>*</v>
      </c>
      <c r="G41" s="104" t="str">
        <f>[39]Agosto!$B$10</f>
        <v>*</v>
      </c>
      <c r="H41" s="104" t="str">
        <f>[39]Agosto!$B$11</f>
        <v>*</v>
      </c>
      <c r="I41" s="104" t="str">
        <f>[39]Agosto!$B$12</f>
        <v>*</v>
      </c>
      <c r="J41" s="104" t="str">
        <f>[39]Agosto!$B$13</f>
        <v>*</v>
      </c>
      <c r="K41" s="104" t="str">
        <f>[39]Agosto!$B$14</f>
        <v>*</v>
      </c>
      <c r="L41" s="104" t="str">
        <f>[39]Agosto!$B$15</f>
        <v>*</v>
      </c>
      <c r="M41" s="104" t="str">
        <f>[39]Agosto!$B$16</f>
        <v>*</v>
      </c>
      <c r="N41" s="104" t="str">
        <f>[39]Agosto!$B$17</f>
        <v>*</v>
      </c>
      <c r="O41" s="104" t="str">
        <f>[39]Agosto!$B$18</f>
        <v>*</v>
      </c>
      <c r="P41" s="104" t="str">
        <f>[39]Agosto!$B$19</f>
        <v>*</v>
      </c>
      <c r="Q41" s="104" t="str">
        <f>[39]Agosto!$B$20</f>
        <v>*</v>
      </c>
      <c r="R41" s="104" t="str">
        <f>[39]Agosto!$B$21</f>
        <v>*</v>
      </c>
      <c r="S41" s="104" t="str">
        <f>[39]Agosto!$B$22</f>
        <v>*</v>
      </c>
      <c r="T41" s="104" t="str">
        <f>[39]Agosto!$B$23</f>
        <v>*</v>
      </c>
      <c r="U41" s="104" t="str">
        <f>[39]Agosto!$B$24</f>
        <v>*</v>
      </c>
      <c r="V41" s="104" t="str">
        <f>[39]Agosto!$B$25</f>
        <v>*</v>
      </c>
      <c r="W41" s="104" t="str">
        <f>[39]Agosto!$B$26</f>
        <v>*</v>
      </c>
      <c r="X41" s="104" t="str">
        <f>[39]Agosto!$B$27</f>
        <v>*</v>
      </c>
      <c r="Y41" s="104" t="str">
        <f>[39]Agosto!$B$28</f>
        <v>*</v>
      </c>
      <c r="Z41" s="104" t="str">
        <f>[39]Agosto!$B$29</f>
        <v>*</v>
      </c>
      <c r="AA41" s="104" t="str">
        <f>[39]Agosto!$B$30</f>
        <v>*</v>
      </c>
      <c r="AB41" s="104" t="str">
        <f>[39]Agosto!$B$31</f>
        <v>*</v>
      </c>
      <c r="AC41" s="104" t="str">
        <f>[39]Agosto!$B$32</f>
        <v>*</v>
      </c>
      <c r="AD41" s="104" t="str">
        <f>[39]Agosto!$B$33</f>
        <v>*</v>
      </c>
      <c r="AE41" s="104" t="str">
        <f>[39]Agosto!$B$34</f>
        <v>*</v>
      </c>
      <c r="AF41" s="104" t="s">
        <v>154</v>
      </c>
      <c r="AG41" s="103" t="s">
        <v>154</v>
      </c>
      <c r="AI41" s="12" t="s">
        <v>35</v>
      </c>
    </row>
    <row r="42" spans="1:38" hidden="1" x14ac:dyDescent="0.2">
      <c r="A42" s="47" t="s">
        <v>10</v>
      </c>
      <c r="B42" s="104" t="str">
        <f>[40]Agosto!$B$5</f>
        <v>*</v>
      </c>
      <c r="C42" s="104" t="str">
        <f>[40]Agosto!$B$6</f>
        <v>*</v>
      </c>
      <c r="D42" s="104" t="str">
        <f>[40]Agosto!$B$7</f>
        <v>*</v>
      </c>
      <c r="E42" s="104" t="str">
        <f>[40]Agosto!$B$8</f>
        <v>*</v>
      </c>
      <c r="F42" s="104" t="str">
        <f>[40]Agosto!$B$9</f>
        <v>*</v>
      </c>
      <c r="G42" s="104" t="str">
        <f>[40]Agosto!$B$10</f>
        <v>*</v>
      </c>
      <c r="H42" s="104" t="str">
        <f>[40]Agosto!$B$11</f>
        <v>*</v>
      </c>
      <c r="I42" s="104" t="str">
        <f>[40]Agosto!$B$12</f>
        <v>*</v>
      </c>
      <c r="J42" s="104" t="str">
        <f>[40]Agosto!$B$13</f>
        <v>*</v>
      </c>
      <c r="K42" s="104" t="str">
        <f>[40]Agosto!$B$14</f>
        <v>*</v>
      </c>
      <c r="L42" s="104" t="str">
        <f>[40]Agosto!$B$15</f>
        <v>*</v>
      </c>
      <c r="M42" s="104" t="str">
        <f>[40]Agosto!$B$16</f>
        <v>*</v>
      </c>
      <c r="N42" s="104" t="str">
        <f>[40]Agosto!$B$17</f>
        <v>*</v>
      </c>
      <c r="O42" s="104" t="str">
        <f>[40]Agosto!$B$18</f>
        <v>*</v>
      </c>
      <c r="P42" s="104" t="str">
        <f>[40]Agosto!$B$19</f>
        <v>*</v>
      </c>
      <c r="Q42" s="104" t="str">
        <f>[40]Agosto!$B$20</f>
        <v>*</v>
      </c>
      <c r="R42" s="104" t="str">
        <f>[40]Agosto!$B$21</f>
        <v>*</v>
      </c>
      <c r="S42" s="104" t="str">
        <f>[40]Agosto!$B$22</f>
        <v>*</v>
      </c>
      <c r="T42" s="104" t="str">
        <f>[40]Agosto!$B$23</f>
        <v>*</v>
      </c>
      <c r="U42" s="104" t="str">
        <f>[40]Agosto!$B$24</f>
        <v>*</v>
      </c>
      <c r="V42" s="104" t="str">
        <f>[40]Agosto!$B$25</f>
        <v>*</v>
      </c>
      <c r="W42" s="104" t="str">
        <f>[40]Agosto!$B$26</f>
        <v>*</v>
      </c>
      <c r="X42" s="104" t="str">
        <f>[40]Agosto!$B$27</f>
        <v>*</v>
      </c>
      <c r="Y42" s="104" t="str">
        <f>[40]Agosto!$B$28</f>
        <v>*</v>
      </c>
      <c r="Z42" s="104" t="str">
        <f>[40]Agosto!$B$29</f>
        <v>*</v>
      </c>
      <c r="AA42" s="104" t="str">
        <f>[40]Agosto!$B$30</f>
        <v>*</v>
      </c>
      <c r="AB42" s="104" t="str">
        <f>[40]Agosto!$B$31</f>
        <v>*</v>
      </c>
      <c r="AC42" s="104" t="str">
        <f>[40]Agosto!$B$32</f>
        <v>*</v>
      </c>
      <c r="AD42" s="104" t="str">
        <f>[40]Agosto!$B$33</f>
        <v>*</v>
      </c>
      <c r="AE42" s="104" t="str">
        <f>[40]Agosto!$B$34</f>
        <v>*</v>
      </c>
      <c r="AF42" s="104" t="s">
        <v>154</v>
      </c>
      <c r="AG42" s="103" t="s">
        <v>154</v>
      </c>
      <c r="AK42" t="s">
        <v>35</v>
      </c>
      <c r="AL42" t="s">
        <v>35</v>
      </c>
    </row>
    <row r="43" spans="1:38" x14ac:dyDescent="0.2">
      <c r="A43" s="47" t="s">
        <v>143</v>
      </c>
      <c r="B43" s="104">
        <f>[41]Agosto!$B$5</f>
        <v>20.345833333333331</v>
      </c>
      <c r="C43" s="104">
        <f>[41]Agosto!$B$6</f>
        <v>24.000000000000004</v>
      </c>
      <c r="D43" s="104">
        <f>[41]Agosto!$B$7</f>
        <v>23.695833333333326</v>
      </c>
      <c r="E43" s="104">
        <f>[41]Agosto!$B$8</f>
        <v>18.787499999999998</v>
      </c>
      <c r="F43" s="104">
        <f>[41]Agosto!$B$9</f>
        <v>18.412499999999998</v>
      </c>
      <c r="G43" s="104">
        <f>[41]Agosto!$B$10</f>
        <v>17.579166666666666</v>
      </c>
      <c r="H43" s="104">
        <f>[41]Agosto!$B$11</f>
        <v>19.041666666666664</v>
      </c>
      <c r="I43" s="104">
        <f>[41]Agosto!$B$12</f>
        <v>15.845833333333337</v>
      </c>
      <c r="J43" s="104">
        <f>[41]Agosto!$B$13</f>
        <v>8.6583333333333332</v>
      </c>
      <c r="K43" s="104">
        <f>[41]Agosto!$B$14</f>
        <v>10.487499999999999</v>
      </c>
      <c r="L43" s="104">
        <f>[41]Agosto!$B$15</f>
        <v>13.658333333333333</v>
      </c>
      <c r="M43" s="104">
        <f>[41]Agosto!$B$16</f>
        <v>15.820833333333331</v>
      </c>
      <c r="N43" s="104">
        <f>[41]Agosto!$B$17</f>
        <v>16.879166666666666</v>
      </c>
      <c r="O43" s="104">
        <f>[41]Agosto!$B$18</f>
        <v>18.220833333333335</v>
      </c>
      <c r="P43" s="104">
        <f>[41]Agosto!$B$19</f>
        <v>18.262499999999999</v>
      </c>
      <c r="Q43" s="104">
        <f>[41]Agosto!$B$20</f>
        <v>18.974999999999998</v>
      </c>
      <c r="R43" s="104">
        <f>[41]Agosto!$B$21</f>
        <v>21.329166666666669</v>
      </c>
      <c r="S43" s="104">
        <f>[41]Agosto!$B$22</f>
        <v>23.741666666666671</v>
      </c>
      <c r="T43" s="104">
        <f>[41]Agosto!$B$23</f>
        <v>23.541666666666668</v>
      </c>
      <c r="U43" s="104">
        <f>[41]Agosto!$B$24</f>
        <v>17.370833333333334</v>
      </c>
      <c r="V43" s="104">
        <f>[41]Agosto!$B$25</f>
        <v>21.958333333333339</v>
      </c>
      <c r="W43" s="104">
        <f>[41]Agosto!$B$26</f>
        <v>26.141666666666662</v>
      </c>
      <c r="X43" s="104">
        <f>[41]Agosto!$B$27</f>
        <v>23.425000000000001</v>
      </c>
      <c r="Y43" s="104">
        <f>[41]Agosto!$B$28</f>
        <v>11.8375</v>
      </c>
      <c r="Z43" s="104">
        <f>[41]Agosto!$B$29</f>
        <v>9.3541666666666661</v>
      </c>
      <c r="AA43" s="104">
        <f>[41]Agosto!$B$30</f>
        <v>12.745833333333335</v>
      </c>
      <c r="AB43" s="104">
        <f>[41]Agosto!$B$31</f>
        <v>14.97083333333333</v>
      </c>
      <c r="AC43" s="104">
        <f>[41]Agosto!$B$32</f>
        <v>17.337500000000002</v>
      </c>
      <c r="AD43" s="104">
        <f>[41]Agosto!$B$33</f>
        <v>20.779166666666669</v>
      </c>
      <c r="AE43" s="104">
        <f>[41]Agosto!$B$34</f>
        <v>23.395833333333332</v>
      </c>
      <c r="AF43" s="104">
        <f>[41]Agosto!$B$35</f>
        <v>24.470833333333331</v>
      </c>
      <c r="AG43" s="103">
        <f t="shared" si="1"/>
        <v>18.421639784946237</v>
      </c>
      <c r="AH43" s="12" t="s">
        <v>35</v>
      </c>
    </row>
    <row r="44" spans="1:38" x14ac:dyDescent="0.2">
      <c r="A44" s="47" t="s">
        <v>11</v>
      </c>
      <c r="B44" s="104">
        <f>[42]Agosto!$B$5</f>
        <v>19.962500000000002</v>
      </c>
      <c r="C44" s="104">
        <f>[42]Agosto!$B$6</f>
        <v>23.245833333333334</v>
      </c>
      <c r="D44" s="104">
        <f>[42]Agosto!$B$7</f>
        <v>23.754166666666663</v>
      </c>
      <c r="E44" s="104">
        <f>[42]Agosto!$B$8</f>
        <v>19.404166666666665</v>
      </c>
      <c r="F44" s="104">
        <f>[42]Agosto!$B$9</f>
        <v>18.887499999999999</v>
      </c>
      <c r="G44" s="104">
        <f>[42]Agosto!$B$10</f>
        <v>17.916666666666668</v>
      </c>
      <c r="H44" s="104">
        <f>[42]Agosto!$B$11</f>
        <v>18.974999999999998</v>
      </c>
      <c r="I44" s="104">
        <f>[42]Agosto!$B$12</f>
        <v>18.595833333333331</v>
      </c>
      <c r="J44" s="104">
        <f>[42]Agosto!$B$13</f>
        <v>11.733333333333334</v>
      </c>
      <c r="K44" s="104">
        <f>[42]Agosto!$B$14</f>
        <v>11.804166666666667</v>
      </c>
      <c r="L44" s="104">
        <f>[42]Agosto!$B$15</f>
        <v>12.366666666666665</v>
      </c>
      <c r="M44" s="104">
        <f>[42]Agosto!$B$16</f>
        <v>14.016666666666666</v>
      </c>
      <c r="N44" s="104">
        <f>[42]Agosto!$B$17</f>
        <v>15.583333333333336</v>
      </c>
      <c r="O44" s="104">
        <f>[42]Agosto!$B$18</f>
        <v>17.179166666666664</v>
      </c>
      <c r="P44" s="104">
        <f>[42]Agosto!$B$19</f>
        <v>18.370833333333334</v>
      </c>
      <c r="Q44" s="104">
        <f>[42]Agosto!$B$20</f>
        <v>18.574999999999996</v>
      </c>
      <c r="R44" s="104">
        <f>[42]Agosto!$B$21</f>
        <v>22.091666666666658</v>
      </c>
      <c r="S44" s="104">
        <f>[42]Agosto!$B$22</f>
        <v>23.608333333333334</v>
      </c>
      <c r="T44" s="104">
        <f>[42]Agosto!$B$23</f>
        <v>24.066666666666666</v>
      </c>
      <c r="U44" s="104">
        <f>[42]Agosto!$B$24</f>
        <v>17.0625</v>
      </c>
      <c r="V44" s="104">
        <f>[42]Agosto!$B$25</f>
        <v>21.858333333333331</v>
      </c>
      <c r="W44" s="104">
        <f>[42]Agosto!$B$26</f>
        <v>25.320833333333329</v>
      </c>
      <c r="X44" s="104">
        <f>[42]Agosto!$B$27</f>
        <v>24.375000000000004</v>
      </c>
      <c r="Y44" s="104">
        <f>[42]Agosto!$B$28</f>
        <v>14.729166666666666</v>
      </c>
      <c r="Z44" s="104">
        <f>[42]Agosto!$B$29</f>
        <v>13.100000000000003</v>
      </c>
      <c r="AA44" s="104">
        <f>[42]Agosto!$B$30</f>
        <v>15.141666666666667</v>
      </c>
      <c r="AB44" s="104">
        <f>[42]Agosto!$B$31</f>
        <v>17.145833333333336</v>
      </c>
      <c r="AC44" s="104">
        <f>[42]Agosto!$B$32</f>
        <v>16.558333333333334</v>
      </c>
      <c r="AD44" s="104">
        <f>[42]Agosto!$B$33</f>
        <v>20.954166666666669</v>
      </c>
      <c r="AE44" s="104">
        <f>[42]Agosto!$B$34</f>
        <v>23.466666666666669</v>
      </c>
      <c r="AF44" s="104">
        <f>[42]Agosto!$B$35</f>
        <v>25.000000000000004</v>
      </c>
      <c r="AG44" s="103">
        <f t="shared" si="1"/>
        <v>18.866129032258065</v>
      </c>
      <c r="AI44" s="12" t="s">
        <v>35</v>
      </c>
      <c r="AK44" t="s">
        <v>35</v>
      </c>
      <c r="AL44" t="s">
        <v>35</v>
      </c>
    </row>
    <row r="45" spans="1:38" s="5" customFormat="1" x14ac:dyDescent="0.2">
      <c r="A45" s="47" t="s">
        <v>12</v>
      </c>
      <c r="B45" s="104">
        <f>[43]Agosto!$B$5</f>
        <v>24.349999999999998</v>
      </c>
      <c r="C45" s="104">
        <f>[43]Agosto!$B$6</f>
        <v>25.929166666666671</v>
      </c>
      <c r="D45" s="104">
        <f>[43]Agosto!$B$7</f>
        <v>26.066666666666666</v>
      </c>
      <c r="E45" s="104">
        <f>[43]Agosto!$B$8</f>
        <v>21.916666666666671</v>
      </c>
      <c r="F45" s="104">
        <f>[43]Agosto!$B$9</f>
        <v>22.158333333333335</v>
      </c>
      <c r="G45" s="104">
        <f>[43]Agosto!$B$10</f>
        <v>22.241666666666671</v>
      </c>
      <c r="H45" s="104">
        <f>[43]Agosto!$B$11</f>
        <v>21.491666666666671</v>
      </c>
      <c r="I45" s="104">
        <f>[43]Agosto!$B$12</f>
        <v>21.295833333333334</v>
      </c>
      <c r="J45" s="104">
        <f>[43]Agosto!$B$13</f>
        <v>15.220833333333339</v>
      </c>
      <c r="K45" s="104">
        <f>[43]Agosto!$B$14</f>
        <v>14.108333333333336</v>
      </c>
      <c r="L45" s="104">
        <f>[43]Agosto!$B$15</f>
        <v>15.345833333333333</v>
      </c>
      <c r="M45" s="104">
        <f>[43]Agosto!$B$16</f>
        <v>17.179166666666667</v>
      </c>
      <c r="N45" s="104">
        <f>[43]Agosto!$B$17</f>
        <v>18.816666666666666</v>
      </c>
      <c r="O45" s="104">
        <f>[43]Agosto!$B$18</f>
        <v>20.762499999999999</v>
      </c>
      <c r="P45" s="104">
        <f>[43]Agosto!$B$19</f>
        <v>22.279166666666669</v>
      </c>
      <c r="Q45" s="104">
        <f>[43]Agosto!$B$20</f>
        <v>22.391666666666666</v>
      </c>
      <c r="R45" s="104">
        <f>[43]Agosto!$B$21</f>
        <v>25.795833333333324</v>
      </c>
      <c r="S45" s="104">
        <f>[43]Agosto!$B$22</f>
        <v>26.658333333333331</v>
      </c>
      <c r="T45" s="104">
        <f>[43]Agosto!$B$23</f>
        <v>27.326086956521738</v>
      </c>
      <c r="U45" s="104">
        <f>[43]Agosto!$B$24</f>
        <v>22.541666666666668</v>
      </c>
      <c r="V45" s="104">
        <f>[43]Agosto!$B$25</f>
        <v>26.008333333333336</v>
      </c>
      <c r="W45" s="104">
        <f>[43]Agosto!$B$26</f>
        <v>29.204166666666666</v>
      </c>
      <c r="X45" s="104">
        <f>[43]Agosto!$B$27</f>
        <v>26.674999999999997</v>
      </c>
      <c r="Y45" s="104">
        <f>[43]Agosto!$B$28</f>
        <v>17.341666666666669</v>
      </c>
      <c r="Z45" s="104">
        <f>[43]Agosto!$B$29</f>
        <v>14.741666666666665</v>
      </c>
      <c r="AA45" s="104">
        <f>[43]Agosto!$B$30</f>
        <v>16.733333333333331</v>
      </c>
      <c r="AB45" s="104">
        <f>[43]Agosto!$B$31</f>
        <v>19.808333333333334</v>
      </c>
      <c r="AC45" s="104">
        <f>[43]Agosto!$B$32</f>
        <v>22.629166666666663</v>
      </c>
      <c r="AD45" s="104">
        <f>[43]Agosto!$B$33</f>
        <v>25.162499999999998</v>
      </c>
      <c r="AE45" s="104">
        <f>[43]Agosto!$B$34</f>
        <v>27.404166666666669</v>
      </c>
      <c r="AF45" s="104">
        <f>[43]Agosto!$B$35</f>
        <v>28.920833333333334</v>
      </c>
      <c r="AG45" s="103">
        <f t="shared" si="1"/>
        <v>22.209846891070594</v>
      </c>
      <c r="AJ45" s="5" t="s">
        <v>35</v>
      </c>
      <c r="AK45" s="5" t="s">
        <v>35</v>
      </c>
    </row>
    <row r="46" spans="1:38" s="5" customFormat="1" x14ac:dyDescent="0.2">
      <c r="A46" s="47" t="s">
        <v>302</v>
      </c>
      <c r="B46" s="104" t="str">
        <f>[44]Agosto!$B$5</f>
        <v>*</v>
      </c>
      <c r="C46" s="104" t="str">
        <f>[44]Agosto!$B$6</f>
        <v>*</v>
      </c>
      <c r="D46" s="104" t="str">
        <f>[44]Agosto!$B$7</f>
        <v>*</v>
      </c>
      <c r="E46" s="104" t="str">
        <f>[44]Agosto!$B$8</f>
        <v>*</v>
      </c>
      <c r="F46" s="104" t="str">
        <f>[44]Agosto!$B$9</f>
        <v>*</v>
      </c>
      <c r="G46" s="104" t="str">
        <f>[44]Agosto!$B$10</f>
        <v>*</v>
      </c>
      <c r="H46" s="104" t="str">
        <f>[44]Agosto!$B$11</f>
        <v>*</v>
      </c>
      <c r="I46" s="104" t="str">
        <f>[44]Agosto!$B$12</f>
        <v>*</v>
      </c>
      <c r="J46" s="104" t="str">
        <f>[44]Agosto!$B$13</f>
        <v>*</v>
      </c>
      <c r="K46" s="104" t="str">
        <f>[44]Agosto!$B$14</f>
        <v>*</v>
      </c>
      <c r="L46" s="104" t="str">
        <f>[44]Agosto!$B$15</f>
        <v>*</v>
      </c>
      <c r="M46" s="104" t="str">
        <f>[44]Agosto!$B$16</f>
        <v>*</v>
      </c>
      <c r="N46" s="104" t="str">
        <f>[44]Agosto!$B$17</f>
        <v>*</v>
      </c>
      <c r="O46" s="104" t="str">
        <f>[44]Agosto!$B$18</f>
        <v>*</v>
      </c>
      <c r="P46" s="104" t="str">
        <f>[44]Agosto!$B$19</f>
        <v>*</v>
      </c>
      <c r="Q46" s="104" t="str">
        <f>[44]Agosto!$B$20</f>
        <v>*</v>
      </c>
      <c r="R46" s="104" t="str">
        <f>[44]Agosto!$B$21</f>
        <v>*</v>
      </c>
      <c r="S46" s="104" t="str">
        <f>[44]Agosto!$B$22</f>
        <v>*</v>
      </c>
      <c r="T46" s="104" t="str">
        <f>[44]Agosto!$B$23</f>
        <v>*</v>
      </c>
      <c r="U46" s="104" t="str">
        <f>[44]Agosto!$B$24</f>
        <v>*</v>
      </c>
      <c r="V46" s="104" t="str">
        <f>[44]Agosto!$B$25</f>
        <v>*</v>
      </c>
      <c r="W46" s="104" t="str">
        <f>[44]Agosto!$B$26</f>
        <v>*</v>
      </c>
      <c r="X46" s="104" t="str">
        <f>[44]Agosto!$B$27</f>
        <v>*</v>
      </c>
      <c r="Y46" s="104" t="str">
        <f>[44]Agosto!$B$28</f>
        <v>*</v>
      </c>
      <c r="Z46" s="104" t="str">
        <f>[44]Agosto!$B$29</f>
        <v>*</v>
      </c>
      <c r="AA46" s="104" t="str">
        <f>[44]Agosto!$B$30</f>
        <v>*</v>
      </c>
      <c r="AB46" s="104" t="str">
        <f>[44]Agosto!$B$31</f>
        <v>*</v>
      </c>
      <c r="AC46" s="104">
        <f>[44]Agosto!$B$32</f>
        <v>18.100000000000001</v>
      </c>
      <c r="AD46" s="104">
        <f>[44]Agosto!$B$33</f>
        <v>21.591666666666665</v>
      </c>
      <c r="AE46" s="104">
        <f>[44]Agosto!$B$34</f>
        <v>22.7</v>
      </c>
      <c r="AF46" s="104">
        <f>[44]Agosto!$B$35</f>
        <v>22.483333333333331</v>
      </c>
      <c r="AG46" s="103">
        <f t="shared" si="1"/>
        <v>21.21875</v>
      </c>
    </row>
    <row r="47" spans="1:38" s="5" customFormat="1" x14ac:dyDescent="0.2">
      <c r="A47" s="47" t="s">
        <v>212</v>
      </c>
      <c r="B47" s="104">
        <f>[45]Agosto!$B$5</f>
        <v>25.241666666666671</v>
      </c>
      <c r="C47" s="104">
        <f>[45]Agosto!$B$6</f>
        <v>25.604166666666668</v>
      </c>
      <c r="D47" s="104">
        <f>[45]Agosto!$B$7</f>
        <v>25.645833333333332</v>
      </c>
      <c r="E47" s="104">
        <f>[45]Agosto!$B$8</f>
        <v>22.341666666666669</v>
      </c>
      <c r="F47" s="104">
        <f>[45]Agosto!$B$9</f>
        <v>21.704166666666666</v>
      </c>
      <c r="G47" s="104">
        <f>[45]Agosto!$B$10</f>
        <v>20.824999999999999</v>
      </c>
      <c r="H47" s="104">
        <f>[45]Agosto!$B$11</f>
        <v>21.887500000000003</v>
      </c>
      <c r="I47" s="104">
        <f>[45]Agosto!$B$12</f>
        <v>19.654166666666665</v>
      </c>
      <c r="J47" s="104">
        <f>[45]Agosto!$B$13</f>
        <v>14.141666666666667</v>
      </c>
      <c r="K47" s="104">
        <f>[45]Agosto!$B$14</f>
        <v>14.850000000000001</v>
      </c>
      <c r="L47" s="104">
        <f>[45]Agosto!$B$15</f>
        <v>15.912500000000001</v>
      </c>
      <c r="M47" s="104">
        <f>[45]Agosto!$B$16</f>
        <v>19.012499999999999</v>
      </c>
      <c r="N47" s="104">
        <f>[45]Agosto!$B$17</f>
        <v>20.083333333333332</v>
      </c>
      <c r="O47" s="104">
        <f>[45]Agosto!$B$18</f>
        <v>20.245833333333334</v>
      </c>
      <c r="P47" s="104">
        <f>[45]Agosto!$B$19</f>
        <v>20.770833333333336</v>
      </c>
      <c r="Q47" s="104">
        <f>[45]Agosto!$B$20</f>
        <v>23.383333333333336</v>
      </c>
      <c r="R47" s="104">
        <f>[45]Agosto!$B$21</f>
        <v>26.249999999999996</v>
      </c>
      <c r="S47" s="104">
        <f>[45]Agosto!$B$22</f>
        <v>27.200000000000003</v>
      </c>
      <c r="T47" s="104">
        <f>[45]Agosto!$B$23</f>
        <v>27.908695652173911</v>
      </c>
      <c r="U47" s="104">
        <f>[45]Agosto!$B$24</f>
        <v>22.762499999999999</v>
      </c>
      <c r="V47" s="104">
        <f>[45]Agosto!$B$25</f>
        <v>26.800000000000008</v>
      </c>
      <c r="W47" s="104">
        <f>[45]Agosto!$B$26</f>
        <v>28.479166666666671</v>
      </c>
      <c r="X47" s="104">
        <f>[45]Agosto!$B$27</f>
        <v>26.537500000000005</v>
      </c>
      <c r="Y47" s="104">
        <f>[45]Agosto!$B$28</f>
        <v>20.691666666666666</v>
      </c>
      <c r="Z47" s="104">
        <f>[45]Agosto!$B$29</f>
        <v>17.383333333333333</v>
      </c>
      <c r="AA47" s="104">
        <f>[45]Agosto!$B$30</f>
        <v>18.3</v>
      </c>
      <c r="AB47" s="104">
        <f>[45]Agosto!$B$31</f>
        <v>21.766666666666662</v>
      </c>
      <c r="AC47" s="104">
        <f>[45]Agosto!$B$32</f>
        <v>23.512500000000003</v>
      </c>
      <c r="AD47" s="104">
        <f>[45]Agosto!$B$33</f>
        <v>25.924999999999997</v>
      </c>
      <c r="AE47" s="104">
        <f>[45]Agosto!$B$34</f>
        <v>28.016666666666666</v>
      </c>
      <c r="AF47" s="104">
        <f>[45]Agosto!$B$35</f>
        <v>28.762499999999992</v>
      </c>
      <c r="AG47" s="103">
        <f t="shared" si="1"/>
        <v>22.632269752220662</v>
      </c>
    </row>
    <row r="48" spans="1:38" x14ac:dyDescent="0.2">
      <c r="A48" s="47" t="s">
        <v>13</v>
      </c>
      <c r="B48" s="104">
        <f>[46]Agosto!$B$5</f>
        <v>24.383333333333336</v>
      </c>
      <c r="C48" s="104">
        <f>[46]Agosto!$B$6</f>
        <v>26.037500000000005</v>
      </c>
      <c r="D48" s="104">
        <f>[46]Agosto!$B$7</f>
        <v>26.791666666666668</v>
      </c>
      <c r="E48" s="104">
        <f>[46]Agosto!$B$8</f>
        <v>22.591666666666669</v>
      </c>
      <c r="F48" s="104">
        <f>[46]Agosto!$B$9</f>
        <v>21.779166666666669</v>
      </c>
      <c r="G48" s="104">
        <f>[46]Agosto!$B$10</f>
        <v>21.491666666666671</v>
      </c>
      <c r="H48" s="104">
        <f>[46]Agosto!$B$11</f>
        <v>21.591666666666665</v>
      </c>
      <c r="I48" s="104">
        <f>[46]Agosto!$B$12</f>
        <v>21.845833333333331</v>
      </c>
      <c r="J48" s="104">
        <f>[46]Agosto!$B$13</f>
        <v>16.508333333333333</v>
      </c>
      <c r="K48" s="104">
        <f>[46]Agosto!$B$14</f>
        <v>14.741666666666667</v>
      </c>
      <c r="L48" s="104">
        <f>[46]Agosto!$B$15</f>
        <v>15.95833333333333</v>
      </c>
      <c r="M48" s="104">
        <f>[46]Agosto!$B$16</f>
        <v>15.666666666666663</v>
      </c>
      <c r="N48" s="104">
        <f>[46]Agosto!$B$17</f>
        <v>18.099999999999998</v>
      </c>
      <c r="O48" s="104">
        <f>[46]Agosto!$B$18</f>
        <v>19.5625</v>
      </c>
      <c r="P48" s="104">
        <f>[46]Agosto!$B$19</f>
        <v>20.750000000000004</v>
      </c>
      <c r="Q48" s="104">
        <f>[46]Agosto!$B$20</f>
        <v>21.625</v>
      </c>
      <c r="R48" s="104">
        <f>[46]Agosto!$B$21</f>
        <v>23.899999999999995</v>
      </c>
      <c r="S48" s="104">
        <f>[46]Agosto!$B$22</f>
        <v>26.129166666666674</v>
      </c>
      <c r="T48" s="104">
        <f>[46]Agosto!$B$23</f>
        <v>27.345833333333335</v>
      </c>
      <c r="U48" s="104">
        <f>[46]Agosto!$B$24</f>
        <v>27.945833333333329</v>
      </c>
      <c r="V48" s="104">
        <f>[46]Agosto!$B$25</f>
        <v>28.070833333333329</v>
      </c>
      <c r="W48" s="104">
        <f>[46]Agosto!$B$26</f>
        <v>29.612500000000001</v>
      </c>
      <c r="X48" s="104">
        <f>[46]Agosto!$B$27</f>
        <v>26.404166666666665</v>
      </c>
      <c r="Y48" s="104">
        <f>[46]Agosto!$B$28</f>
        <v>17.216666666666665</v>
      </c>
      <c r="Z48" s="104">
        <f>[46]Agosto!$B$29</f>
        <v>15.950000000000001</v>
      </c>
      <c r="AA48" s="104">
        <f>[46]Agosto!$B$30</f>
        <v>16.3</v>
      </c>
      <c r="AB48" s="104">
        <f>[46]Agosto!$B$31</f>
        <v>20.079166666666669</v>
      </c>
      <c r="AC48" s="104">
        <f>[46]Agosto!$B$32</f>
        <v>23.520833333333329</v>
      </c>
      <c r="AD48" s="104">
        <f>[46]Agosto!$B$33</f>
        <v>24.529166666666669</v>
      </c>
      <c r="AE48" s="104">
        <f>[46]Agosto!$B$34</f>
        <v>27.30416666666666</v>
      </c>
      <c r="AF48" s="104">
        <f>[46]Agosto!$B$35</f>
        <v>28.716666666666669</v>
      </c>
      <c r="AG48" s="103">
        <f t="shared" si="1"/>
        <v>22.337096774193554</v>
      </c>
      <c r="AJ48" t="s">
        <v>35</v>
      </c>
      <c r="AL48" t="s">
        <v>35</v>
      </c>
    </row>
    <row r="49" spans="1:37" x14ac:dyDescent="0.2">
      <c r="A49" s="47" t="s">
        <v>144</v>
      </c>
      <c r="B49" s="104">
        <f>[47]Agosto!$B$5</f>
        <v>22.354166666666668</v>
      </c>
      <c r="C49" s="104">
        <f>[47]Agosto!$B$6</f>
        <v>25.504166666666663</v>
      </c>
      <c r="D49" s="104">
        <f>[47]Agosto!$B$7</f>
        <v>25.587500000000006</v>
      </c>
      <c r="E49" s="104">
        <f>[47]Agosto!$B$8</f>
        <v>20.287500000000005</v>
      </c>
      <c r="F49" s="104">
        <f>[47]Agosto!$B$9</f>
        <v>17.574999999999999</v>
      </c>
      <c r="G49" s="104">
        <f>[47]Agosto!$B$10</f>
        <v>18.254166666666666</v>
      </c>
      <c r="H49" s="104">
        <f>[47]Agosto!$B$11</f>
        <v>19.5625</v>
      </c>
      <c r="I49" s="104">
        <f>[47]Agosto!$B$12</f>
        <v>18.704166666666662</v>
      </c>
      <c r="J49" s="104">
        <f>[47]Agosto!$B$13</f>
        <v>11.533333333333333</v>
      </c>
      <c r="K49" s="104">
        <f>[47]Agosto!$B$14</f>
        <v>10.387499999999999</v>
      </c>
      <c r="L49" s="104">
        <f>[47]Agosto!$B$15</f>
        <v>12.595833333333337</v>
      </c>
      <c r="M49" s="104">
        <f>[47]Agosto!$B$16</f>
        <v>16.133333333333333</v>
      </c>
      <c r="N49" s="104">
        <f>[47]Agosto!$B$17</f>
        <v>17.670833333333331</v>
      </c>
      <c r="O49" s="104">
        <f>[47]Agosto!$B$18</f>
        <v>17.166666666666668</v>
      </c>
      <c r="P49" s="104">
        <f>[47]Agosto!$B$19</f>
        <v>17.941666666666666</v>
      </c>
      <c r="Q49" s="104">
        <f>[47]Agosto!$B$20</f>
        <v>21.3125</v>
      </c>
      <c r="R49" s="104">
        <f>[47]Agosto!$B$21</f>
        <v>23.070833333333329</v>
      </c>
      <c r="S49" s="104">
        <f>[47]Agosto!$B$22</f>
        <v>25.329166666666662</v>
      </c>
      <c r="T49" s="104">
        <f>[47]Agosto!$B$23</f>
        <v>25.929166666666664</v>
      </c>
      <c r="U49" s="104">
        <f>[47]Agosto!$B$24</f>
        <v>18.462500000000002</v>
      </c>
      <c r="V49" s="104">
        <f>[47]Agosto!$B$25</f>
        <v>22.854166666666661</v>
      </c>
      <c r="W49" s="104">
        <f>[47]Agosto!$B$26</f>
        <v>27.395833333333343</v>
      </c>
      <c r="X49" s="104">
        <f>[47]Agosto!$B$27</f>
        <v>27.274999999999995</v>
      </c>
      <c r="Y49" s="104">
        <f>[47]Agosto!$B$28</f>
        <v>16.12083333333333</v>
      </c>
      <c r="Z49" s="104">
        <f>[47]Agosto!$B$29</f>
        <v>14.595833333333333</v>
      </c>
      <c r="AA49" s="104">
        <f>[47]Agosto!$B$30</f>
        <v>15.429166666666669</v>
      </c>
      <c r="AB49" s="104">
        <f>[47]Agosto!$B$31</f>
        <v>16.987499999999997</v>
      </c>
      <c r="AC49" s="104">
        <f>[47]Agosto!$B$32</f>
        <v>16.754166666666663</v>
      </c>
      <c r="AD49" s="104">
        <f>[47]Agosto!$B$33</f>
        <v>22.133333333333329</v>
      </c>
      <c r="AE49" s="104">
        <f>[47]Agosto!$B$34</f>
        <v>25.029166666666669</v>
      </c>
      <c r="AF49" s="104">
        <f>[47]Agosto!$B$35</f>
        <v>26.208333333333332</v>
      </c>
      <c r="AG49" s="103">
        <f t="shared" si="1"/>
        <v>19.875672043010749</v>
      </c>
      <c r="AK49" t="s">
        <v>35</v>
      </c>
    </row>
    <row r="50" spans="1:37" x14ac:dyDescent="0.2">
      <c r="A50" s="47" t="s">
        <v>117</v>
      </c>
      <c r="B50" s="104">
        <f>[48]Agosto!$B$5</f>
        <v>22.320833333333336</v>
      </c>
      <c r="C50" s="104">
        <f>[48]Agosto!$B$6</f>
        <v>25.724999999999998</v>
      </c>
      <c r="D50" s="104">
        <f>[48]Agosto!$B$7</f>
        <v>26.470833333333335</v>
      </c>
      <c r="E50" s="104">
        <f>[48]Agosto!$B$8</f>
        <v>19.320833333333329</v>
      </c>
      <c r="F50" s="104">
        <f>[48]Agosto!$B$9</f>
        <v>18.845833333333328</v>
      </c>
      <c r="G50" s="104">
        <f>[48]Agosto!$B$10</f>
        <v>18.904166666666669</v>
      </c>
      <c r="H50" s="104">
        <f>[48]Agosto!$B$11</f>
        <v>20.629166666666666</v>
      </c>
      <c r="I50" s="104">
        <f>[48]Agosto!$B$12</f>
        <v>17.462500000000002</v>
      </c>
      <c r="J50" s="104">
        <f>[48]Agosto!$B$13</f>
        <v>11.541666666666664</v>
      </c>
      <c r="K50" s="104">
        <f>[48]Agosto!$B$14</f>
        <v>11.5625</v>
      </c>
      <c r="L50" s="104">
        <f>[48]Agosto!$B$15</f>
        <v>14.941666666666665</v>
      </c>
      <c r="M50" s="104">
        <f>[48]Agosto!$B$16</f>
        <v>17.491666666666667</v>
      </c>
      <c r="N50" s="104">
        <f>[48]Agosto!$B$17</f>
        <v>19.391666666666666</v>
      </c>
      <c r="O50" s="104">
        <f>[48]Agosto!$B$18</f>
        <v>19.349999999999998</v>
      </c>
      <c r="P50" s="104">
        <f>[48]Agosto!$B$19</f>
        <v>19.379166666666666</v>
      </c>
      <c r="Q50" s="104">
        <f>[48]Agosto!$B$20</f>
        <v>20.995833333333334</v>
      </c>
      <c r="R50" s="104">
        <f>[48]Agosto!$B$21</f>
        <v>23.162499999999998</v>
      </c>
      <c r="S50" s="104">
        <f>[48]Agosto!$B$22</f>
        <v>25.695833333333329</v>
      </c>
      <c r="T50" s="104">
        <f>[48]Agosto!$B$23</f>
        <v>26.100000000000005</v>
      </c>
      <c r="U50" s="104">
        <f>[48]Agosto!$B$24</f>
        <v>19.899999999999999</v>
      </c>
      <c r="V50" s="104">
        <f>[48]Agosto!$B$25</f>
        <v>24.487500000000001</v>
      </c>
      <c r="W50" s="104">
        <f>[48]Agosto!$B$26</f>
        <v>29.508333333333336</v>
      </c>
      <c r="X50" s="104">
        <f>[48]Agosto!$B$27</f>
        <v>28.925000000000001</v>
      </c>
      <c r="Y50" s="104">
        <f>[48]Agosto!$B$28</f>
        <v>16.045833333333338</v>
      </c>
      <c r="Z50" s="104">
        <f>[48]Agosto!$B$29</f>
        <v>14.437499999999998</v>
      </c>
      <c r="AA50" s="104">
        <f>[48]Agosto!$B$30</f>
        <v>15.683333333333328</v>
      </c>
      <c r="AB50" s="104">
        <f>[48]Agosto!$B$31</f>
        <v>18.429166666666667</v>
      </c>
      <c r="AC50" s="104">
        <f>[48]Agosto!$B$32</f>
        <v>19.658333333333331</v>
      </c>
      <c r="AD50" s="104">
        <f>[48]Agosto!$B$33</f>
        <v>23.254166666666666</v>
      </c>
      <c r="AE50" s="104">
        <f>[48]Agosto!$B$34</f>
        <v>24.904166666666669</v>
      </c>
      <c r="AF50" s="104">
        <f>[48]Agosto!$B$35</f>
        <v>25.658333333333331</v>
      </c>
      <c r="AG50" s="103">
        <f t="shared" si="1"/>
        <v>20.651075268817202</v>
      </c>
      <c r="AK50" t="s">
        <v>35</v>
      </c>
    </row>
    <row r="51" spans="1:37" x14ac:dyDescent="0.2">
      <c r="A51" s="47" t="s">
        <v>210</v>
      </c>
      <c r="B51" s="104">
        <f>[49]Agosto!$B$5</f>
        <v>23.216666666666669</v>
      </c>
      <c r="C51" s="104">
        <f>[49]Agosto!$B$6</f>
        <v>24.487499999999997</v>
      </c>
      <c r="D51" s="104">
        <f>[49]Agosto!$B$7</f>
        <v>24.608333333333331</v>
      </c>
      <c r="E51" s="104">
        <f>[49]Agosto!$B$8</f>
        <v>20.454166666666669</v>
      </c>
      <c r="F51" s="104">
        <f>[49]Agosto!$B$9</f>
        <v>19.033333333333335</v>
      </c>
      <c r="G51" s="104">
        <f>[49]Agosto!$B$10</f>
        <v>19.504166666666666</v>
      </c>
      <c r="H51" s="104">
        <f>[49]Agosto!$B$11</f>
        <v>20.958333333333332</v>
      </c>
      <c r="I51" s="104">
        <f>[49]Agosto!$B$12</f>
        <v>18.004166666666666</v>
      </c>
      <c r="J51" s="104">
        <f>[49]Agosto!$B$13</f>
        <v>14.854166666666671</v>
      </c>
      <c r="K51" s="104">
        <f>[49]Agosto!$B$14</f>
        <v>13.254166666666668</v>
      </c>
      <c r="L51" s="104">
        <f>[49]Agosto!$B$15</f>
        <v>13.225000000000001</v>
      </c>
      <c r="M51" s="104">
        <f>[49]Agosto!$B$16</f>
        <v>15.0875</v>
      </c>
      <c r="N51" s="104">
        <f>[49]Agosto!$B$17</f>
        <v>16.724999999999998</v>
      </c>
      <c r="O51" s="104">
        <f>[49]Agosto!$B$18</f>
        <v>16.975000000000001</v>
      </c>
      <c r="P51" s="104">
        <f>[49]Agosto!$B$19</f>
        <v>17.891666666666666</v>
      </c>
      <c r="Q51" s="104">
        <f>[49]Agosto!$B$20</f>
        <v>21.18333333333333</v>
      </c>
      <c r="R51" s="104">
        <f>[49]Agosto!$B$21</f>
        <v>24.091666666666669</v>
      </c>
      <c r="S51" s="104">
        <f>[49]Agosto!$B$22</f>
        <v>25.945833333333336</v>
      </c>
      <c r="T51" s="104">
        <f>[49]Agosto!$B$23</f>
        <v>26.816666666666663</v>
      </c>
      <c r="U51" s="104">
        <f>[49]Agosto!$B$24</f>
        <v>24.204166666666655</v>
      </c>
      <c r="V51" s="104">
        <f>[49]Agosto!$B$25</f>
        <v>24.637499999999999</v>
      </c>
      <c r="W51" s="104">
        <f>[49]Agosto!$B$26</f>
        <v>25.75</v>
      </c>
      <c r="X51" s="104">
        <f>[49]Agosto!$B$27</f>
        <v>25.100000000000005</v>
      </c>
      <c r="Y51" s="104">
        <f>[49]Agosto!$B$28</f>
        <v>20.070833333333333</v>
      </c>
      <c r="Z51" s="104">
        <f>[49]Agosto!$B$29</f>
        <v>19.070833333333333</v>
      </c>
      <c r="AA51" s="104">
        <f>[49]Agosto!$B$30</f>
        <v>20.220833333333339</v>
      </c>
      <c r="AB51" s="104">
        <f>[49]Agosto!$B$31</f>
        <v>22.462500000000002</v>
      </c>
      <c r="AC51" s="104">
        <f>[49]Agosto!$B$32</f>
        <v>22.020833333333332</v>
      </c>
      <c r="AD51" s="104">
        <f>[49]Agosto!$B$33</f>
        <v>23.812499999999996</v>
      </c>
      <c r="AE51" s="104">
        <f>[49]Agosto!$B$34</f>
        <v>24.945833333333336</v>
      </c>
      <c r="AF51" s="104">
        <f>[49]Agosto!$B$35</f>
        <v>26.970833333333335</v>
      </c>
      <c r="AG51" s="103">
        <f t="shared" si="1"/>
        <v>21.147849462365588</v>
      </c>
    </row>
    <row r="52" spans="1:37" x14ac:dyDescent="0.2">
      <c r="A52" s="47" t="s">
        <v>14</v>
      </c>
      <c r="B52" s="104">
        <f>[50]Agosto!$B$5</f>
        <v>21.482608695652171</v>
      </c>
      <c r="C52" s="104">
        <f>[50]Agosto!$B$6</f>
        <v>23.833333333333329</v>
      </c>
      <c r="D52" s="104">
        <f>[50]Agosto!$B$7</f>
        <v>23.716666666666665</v>
      </c>
      <c r="E52" s="104">
        <f>[50]Agosto!$B$8</f>
        <v>22.591666666666669</v>
      </c>
      <c r="F52" s="104">
        <f>[50]Agosto!$B$9</f>
        <v>20.824999999999999</v>
      </c>
      <c r="G52" s="104">
        <f>[50]Agosto!$B$10</f>
        <v>20.341666666666669</v>
      </c>
      <c r="H52" s="104">
        <f>[50]Agosto!$B$11</f>
        <v>22.487500000000001</v>
      </c>
      <c r="I52" s="104">
        <f>[50]Agosto!$B$12</f>
        <v>21.708333333333332</v>
      </c>
      <c r="J52" s="104">
        <f>[50]Agosto!$B$13</f>
        <v>16.537499999999998</v>
      </c>
      <c r="K52" s="104">
        <f>[50]Agosto!$B$14</f>
        <v>15.133333333333335</v>
      </c>
      <c r="L52" s="104">
        <f>[50]Agosto!$B$15</f>
        <v>15.520833333333334</v>
      </c>
      <c r="M52" s="104">
        <f>[50]Agosto!$B$16</f>
        <v>16.591666666666665</v>
      </c>
      <c r="N52" s="104">
        <f>[50]Agosto!$B$17</f>
        <v>18.008333333333336</v>
      </c>
      <c r="O52" s="104">
        <f>[50]Agosto!$B$18</f>
        <v>19.891304347826086</v>
      </c>
      <c r="P52" s="104">
        <f>[50]Agosto!$B$19</f>
        <v>20.25416666666667</v>
      </c>
      <c r="Q52" s="104">
        <f>[50]Agosto!$B$20</f>
        <v>23.291304347826088</v>
      </c>
      <c r="R52" s="104">
        <f>[50]Agosto!$B$21</f>
        <v>25.204166666666669</v>
      </c>
      <c r="S52" s="104">
        <f>[50]Agosto!$B$22</f>
        <v>25.295652173913048</v>
      </c>
      <c r="T52" s="104">
        <f>[50]Agosto!$B$23</f>
        <v>25.637499999999999</v>
      </c>
      <c r="U52" s="104">
        <f>[50]Agosto!$B$24</f>
        <v>26.295833333333331</v>
      </c>
      <c r="V52" s="104">
        <f>[50]Agosto!$B$25</f>
        <v>27.049999999999997</v>
      </c>
      <c r="W52" s="104">
        <f>[50]Agosto!$B$26</f>
        <v>27.679166666666674</v>
      </c>
      <c r="X52" s="104">
        <f>[50]Agosto!$B$27</f>
        <v>27.813043478260866</v>
      </c>
      <c r="Y52" s="104">
        <f>[50]Agosto!$B$28</f>
        <v>24.975000000000005</v>
      </c>
      <c r="Z52" s="104">
        <f>[50]Agosto!$B$29</f>
        <v>21.287500000000005</v>
      </c>
      <c r="AA52" s="104">
        <f>[50]Agosto!$B$30</f>
        <v>22.537499999999998</v>
      </c>
      <c r="AB52" s="104">
        <f>[50]Agosto!$B$31</f>
        <v>23.926086956521736</v>
      </c>
      <c r="AC52" s="104">
        <f>[50]Agosto!$B$32</f>
        <v>24.216666666666669</v>
      </c>
      <c r="AD52" s="104">
        <f>[50]Agosto!$B$33</f>
        <v>23.424999999999997</v>
      </c>
      <c r="AE52" s="104">
        <f>[50]Agosto!$B$34</f>
        <v>24.108333333333334</v>
      </c>
      <c r="AF52" s="104">
        <f>[50]Agosto!$B$35</f>
        <v>24.929166666666671</v>
      </c>
      <c r="AG52" s="103">
        <f t="shared" si="1"/>
        <v>22.470833333333335</v>
      </c>
      <c r="AJ52" t="s">
        <v>35</v>
      </c>
      <c r="AK52" t="s">
        <v>35</v>
      </c>
    </row>
    <row r="53" spans="1:37" x14ac:dyDescent="0.2">
      <c r="A53" s="47" t="s">
        <v>145</v>
      </c>
      <c r="B53" s="104">
        <f>[51]Agosto!$B$5</f>
        <v>22.112500000000001</v>
      </c>
      <c r="C53" s="104">
        <f>[51]Agosto!$B$6</f>
        <v>22.874999999999996</v>
      </c>
      <c r="D53" s="104">
        <f>[51]Agosto!$B$7</f>
        <v>24.545833333333334</v>
      </c>
      <c r="E53" s="104">
        <f>[51]Agosto!$B$8</f>
        <v>21.637500000000003</v>
      </c>
      <c r="F53" s="104">
        <f>[51]Agosto!$B$9</f>
        <v>21.712500000000002</v>
      </c>
      <c r="G53" s="104">
        <f>[51]Agosto!$B$10</f>
        <v>21.570833333333336</v>
      </c>
      <c r="H53" s="104">
        <f>[51]Agosto!$B$11</f>
        <v>21.425000000000001</v>
      </c>
      <c r="I53" s="104">
        <f>[51]Agosto!$B$12</f>
        <v>19.845833333333335</v>
      </c>
      <c r="J53" s="104">
        <f>[51]Agosto!$B$13</f>
        <v>18.8</v>
      </c>
      <c r="K53" s="104">
        <f>[51]Agosto!$B$14</f>
        <v>16.466666666666665</v>
      </c>
      <c r="L53" s="104">
        <f>[51]Agosto!$B$15</f>
        <v>17.970833333333331</v>
      </c>
      <c r="M53" s="104">
        <f>[51]Agosto!$B$16</f>
        <v>15.225</v>
      </c>
      <c r="N53" s="104">
        <f>[51]Agosto!$B$17</f>
        <v>17.05</v>
      </c>
      <c r="O53" s="104">
        <f>[51]Agosto!$B$18</f>
        <v>18.066666666666663</v>
      </c>
      <c r="P53" s="104">
        <f>[51]Agosto!$B$19</f>
        <v>19.999999999999993</v>
      </c>
      <c r="Q53" s="104">
        <f>[51]Agosto!$B$20</f>
        <v>21.766666666666666</v>
      </c>
      <c r="R53" s="104">
        <f>[51]Agosto!$B$21</f>
        <v>23.320833333333336</v>
      </c>
      <c r="S53" s="104">
        <f>[51]Agosto!$B$22</f>
        <v>24.562499999999996</v>
      </c>
      <c r="T53" s="104">
        <f>[51]Agosto!$B$23</f>
        <v>25.445833333333329</v>
      </c>
      <c r="U53" s="104">
        <f>[51]Agosto!$B$24</f>
        <v>23.766666666666666</v>
      </c>
      <c r="V53" s="104">
        <f>[51]Agosto!$B$25</f>
        <v>26.333333333333332</v>
      </c>
      <c r="W53" s="104">
        <f>[51]Agosto!$B$26</f>
        <v>25.645833333333329</v>
      </c>
      <c r="X53" s="104">
        <f>[51]Agosto!$B$27</f>
        <v>23.862500000000001</v>
      </c>
      <c r="Y53" s="104">
        <f>[51]Agosto!$B$28</f>
        <v>19.283333333333335</v>
      </c>
      <c r="Z53" s="104">
        <f>[51]Agosto!$B$29</f>
        <v>18.895833333333332</v>
      </c>
      <c r="AA53" s="104">
        <f>[51]Agosto!$B$30</f>
        <v>20.958333333333336</v>
      </c>
      <c r="AB53" s="104">
        <f>[51]Agosto!$B$31</f>
        <v>22.816666666666666</v>
      </c>
      <c r="AC53" s="104">
        <f>[51]Agosto!$B$32</f>
        <v>25.208333333333332</v>
      </c>
      <c r="AD53" s="104">
        <f>[51]Agosto!$B$33</f>
        <v>26.262499999999999</v>
      </c>
      <c r="AE53" s="104">
        <f>[51]Agosto!$B$34</f>
        <v>26.979166666666668</v>
      </c>
      <c r="AF53" s="104">
        <f>[51]Agosto!$B$35</f>
        <v>27.379166666666663</v>
      </c>
      <c r="AG53" s="103">
        <f t="shared" si="1"/>
        <v>21.993279569892476</v>
      </c>
      <c r="AI53" s="83" t="s">
        <v>35</v>
      </c>
      <c r="AJ53" s="83" t="s">
        <v>35</v>
      </c>
    </row>
    <row r="54" spans="1:37" x14ac:dyDescent="0.2">
      <c r="A54" s="47" t="s">
        <v>15</v>
      </c>
      <c r="B54" s="104">
        <f>[52]Agosto!$B$5</f>
        <v>19.383333333333329</v>
      </c>
      <c r="C54" s="104">
        <f>[52]Agosto!$B$6</f>
        <v>23.883333333333329</v>
      </c>
      <c r="D54" s="104">
        <f>[52]Agosto!$B$7</f>
        <v>23.799999999999997</v>
      </c>
      <c r="E54" s="104">
        <f>[52]Agosto!$B$8</f>
        <v>18.762500000000003</v>
      </c>
      <c r="F54" s="104">
        <f>[52]Agosto!$B$9</f>
        <v>18.095833333333328</v>
      </c>
      <c r="G54" s="104">
        <f>[52]Agosto!$B$10</f>
        <v>18.725000000000005</v>
      </c>
      <c r="H54" s="104">
        <f>[52]Agosto!$B$11</f>
        <v>17.954166666666666</v>
      </c>
      <c r="I54" s="104">
        <f>[52]Agosto!$B$12</f>
        <v>14.016666666666667</v>
      </c>
      <c r="J54" s="104">
        <f>[52]Agosto!$B$13</f>
        <v>8.0666666666666664</v>
      </c>
      <c r="K54" s="104">
        <f>[52]Agosto!$B$14</f>
        <v>11.262500000000001</v>
      </c>
      <c r="L54" s="104">
        <f>[52]Agosto!$B$15</f>
        <v>14.683333333333337</v>
      </c>
      <c r="M54" s="104">
        <f>[52]Agosto!$B$16</f>
        <v>15.987499999999997</v>
      </c>
      <c r="N54" s="104">
        <f>[52]Agosto!$B$17</f>
        <v>17.066666666666666</v>
      </c>
      <c r="O54" s="104">
        <f>[52]Agosto!$B$18</f>
        <v>19.391666666666662</v>
      </c>
      <c r="P54" s="104">
        <f>[52]Agosto!$B$19</f>
        <v>19.791666666666664</v>
      </c>
      <c r="Q54" s="104">
        <f>[52]Agosto!$B$20</f>
        <v>19.783333333333331</v>
      </c>
      <c r="R54" s="104">
        <f>[52]Agosto!$B$21</f>
        <v>21.441666666666666</v>
      </c>
      <c r="S54" s="104">
        <f>[52]Agosto!$B$22</f>
        <v>22.733333333333334</v>
      </c>
      <c r="T54" s="104">
        <f>[52]Agosto!$B$23</f>
        <v>21.658333333333331</v>
      </c>
      <c r="U54" s="104">
        <f>[52]Agosto!$B$24</f>
        <v>17.079166666666669</v>
      </c>
      <c r="V54" s="104">
        <f>[52]Agosto!$B$25</f>
        <v>21.624999999999996</v>
      </c>
      <c r="W54" s="104">
        <f>[52]Agosto!$B$26</f>
        <v>26.991666666666664</v>
      </c>
      <c r="X54" s="104">
        <f>[52]Agosto!$B$27</f>
        <v>24.283333333333331</v>
      </c>
      <c r="Y54" s="104">
        <f>[52]Agosto!$B$28</f>
        <v>9.6458333333333339</v>
      </c>
      <c r="Z54" s="104">
        <f>[52]Agosto!$B$29</f>
        <v>6.8708333333333362</v>
      </c>
      <c r="AA54" s="104">
        <f>[52]Agosto!$B$30</f>
        <v>11.045833333333333</v>
      </c>
      <c r="AB54" s="104">
        <f>[52]Agosto!$B$31</f>
        <v>16.270833333333332</v>
      </c>
      <c r="AC54" s="104">
        <f>[52]Agosto!$B$32</f>
        <v>17.483333333333331</v>
      </c>
      <c r="AD54" s="104">
        <f>[52]Agosto!$B$33</f>
        <v>20.712500000000002</v>
      </c>
      <c r="AE54" s="104">
        <f>[52]Agosto!$B$34</f>
        <v>22.558333333333326</v>
      </c>
      <c r="AF54" s="104">
        <f>[52]Agosto!$B$35</f>
        <v>23.516666666666666</v>
      </c>
      <c r="AG54" s="103">
        <f t="shared" si="1"/>
        <v>18.211962365591397</v>
      </c>
      <c r="AH54" s="12" t="s">
        <v>35</v>
      </c>
      <c r="AI54" s="12" t="s">
        <v>35</v>
      </c>
      <c r="AJ54" t="s">
        <v>35</v>
      </c>
      <c r="AK54" t="s">
        <v>35</v>
      </c>
    </row>
    <row r="55" spans="1:37" x14ac:dyDescent="0.2">
      <c r="A55" s="47" t="s">
        <v>16</v>
      </c>
      <c r="B55" s="104">
        <f>[53]Agosto!$B$5</f>
        <v>27.391666666666666</v>
      </c>
      <c r="C55" s="104">
        <f>[53]Agosto!$B$6</f>
        <v>30.179166666666664</v>
      </c>
      <c r="D55" s="104">
        <f>[53]Agosto!$B$7</f>
        <v>28.854166666666668</v>
      </c>
      <c r="E55" s="104">
        <f>[53]Agosto!$B$8</f>
        <v>21.033333333333335</v>
      </c>
      <c r="F55" s="104">
        <f>[53]Agosto!$B$9</f>
        <v>19.141666666666669</v>
      </c>
      <c r="G55" s="104">
        <f>[53]Agosto!$B$10</f>
        <v>20.991666666666664</v>
      </c>
      <c r="H55" s="104">
        <f>[53]Agosto!$B$11</f>
        <v>20.99565217391304</v>
      </c>
      <c r="I55" s="104">
        <f>[53]Agosto!$B$12</f>
        <v>18.191666666666666</v>
      </c>
      <c r="J55" s="104">
        <f>[53]Agosto!$B$13</f>
        <v>12.9375</v>
      </c>
      <c r="K55" s="104">
        <f>[53]Agosto!$B$14</f>
        <v>13.020833333333336</v>
      </c>
      <c r="L55" s="104">
        <f>[53]Agosto!$B$15</f>
        <v>15.612499999999995</v>
      </c>
      <c r="M55" s="104">
        <f>[53]Agosto!$B$16</f>
        <v>17.683333333333337</v>
      </c>
      <c r="N55" s="104">
        <f>[53]Agosto!$B$17</f>
        <v>19.333333333333332</v>
      </c>
      <c r="O55" s="104">
        <f>[53]Agosto!$B$18</f>
        <v>21.358333333333334</v>
      </c>
      <c r="P55" s="104">
        <f>[53]Agosto!$B$19</f>
        <v>21.2</v>
      </c>
      <c r="Q55" s="104">
        <f>[53]Agosto!$B$20</f>
        <v>24.008333333333336</v>
      </c>
      <c r="R55" s="104">
        <f>[53]Agosto!$B$21</f>
        <v>26.079166666666666</v>
      </c>
      <c r="S55" s="104">
        <f>[53]Agosto!$B$22</f>
        <v>28.158333333333331</v>
      </c>
      <c r="T55" s="104">
        <f>[53]Agosto!$B$23</f>
        <v>28.708333333333339</v>
      </c>
      <c r="U55" s="104">
        <f>[53]Agosto!$B$24</f>
        <v>21.224999999999998</v>
      </c>
      <c r="V55" s="104">
        <f>[53]Agosto!$B$25</f>
        <v>25.829166666666666</v>
      </c>
      <c r="W55" s="104">
        <f>[53]Agosto!$B$26</f>
        <v>32.045833333333327</v>
      </c>
      <c r="X55" s="104">
        <f>[53]Agosto!$B$27</f>
        <v>24.954166666666666</v>
      </c>
      <c r="Y55" s="104">
        <f>[53]Agosto!$B$28</f>
        <v>14.274999999999999</v>
      </c>
      <c r="Z55" s="104">
        <f>[53]Agosto!$B$29</f>
        <v>10.058333333333335</v>
      </c>
      <c r="AA55" s="104">
        <f>[53]Agosto!$B$30</f>
        <v>12.85416666666667</v>
      </c>
      <c r="AB55" s="104">
        <f>[53]Agosto!$B$31</f>
        <v>15.895833333333334</v>
      </c>
      <c r="AC55" s="104">
        <f>[53]Agosto!$B$32</f>
        <v>21.091666666666669</v>
      </c>
      <c r="AD55" s="104">
        <f>[53]Agosto!$B$33</f>
        <v>24.041666666666668</v>
      </c>
      <c r="AE55" s="104">
        <f>[53]Agosto!$B$34</f>
        <v>28.375</v>
      </c>
      <c r="AF55" s="104">
        <f>[53]Agosto!$B$35</f>
        <v>31.170833333333345</v>
      </c>
      <c r="AG55" s="103">
        <f t="shared" si="1"/>
        <v>21.828892005610097</v>
      </c>
      <c r="AI55" s="12" t="s">
        <v>35</v>
      </c>
      <c r="AK55" t="s">
        <v>35</v>
      </c>
    </row>
    <row r="56" spans="1:37" x14ac:dyDescent="0.2">
      <c r="A56" s="47" t="s">
        <v>208</v>
      </c>
      <c r="B56" s="104">
        <f>[54]Agosto!$B$5</f>
        <v>29.950000000000003</v>
      </c>
      <c r="C56" s="104">
        <f>[54]Agosto!$B$6</f>
        <v>31.050000000000008</v>
      </c>
      <c r="D56" s="104">
        <f>[54]Agosto!$B$7</f>
        <v>29.662500000000012</v>
      </c>
      <c r="E56" s="104">
        <f>[54]Agosto!$B$8</f>
        <v>21.679166666666664</v>
      </c>
      <c r="F56" s="104">
        <f>[54]Agosto!$B$9</f>
        <v>20.462500000000002</v>
      </c>
      <c r="G56" s="104">
        <f>[54]Agosto!$B$10</f>
        <v>22.395833333333332</v>
      </c>
      <c r="H56" s="104">
        <f>[54]Agosto!$B$11</f>
        <v>21.05</v>
      </c>
      <c r="I56" s="104">
        <f>[54]Agosto!$B$12</f>
        <v>19.7</v>
      </c>
      <c r="J56" s="104">
        <f>[54]Agosto!$B$13</f>
        <v>13.741666666666665</v>
      </c>
      <c r="K56" s="104">
        <f>[54]Agosto!$B$14</f>
        <v>14.041666666666666</v>
      </c>
      <c r="L56" s="104">
        <f>[54]Agosto!$B$15</f>
        <v>17.258333333333333</v>
      </c>
      <c r="M56" s="104">
        <f>[54]Agosto!$B$16</f>
        <v>18.983333333333331</v>
      </c>
      <c r="N56" s="104">
        <f>[54]Agosto!$B$17</f>
        <v>21.279166666666665</v>
      </c>
      <c r="O56" s="104">
        <f>[54]Agosto!$B$18</f>
        <v>24.158333333333331</v>
      </c>
      <c r="P56" s="104">
        <f>[54]Agosto!$B$19</f>
        <v>23.933333333333337</v>
      </c>
      <c r="Q56" s="104">
        <f>[54]Agosto!$B$20</f>
        <v>26.6875</v>
      </c>
      <c r="R56" s="104">
        <f>[54]Agosto!$B$21</f>
        <v>30.241666666666671</v>
      </c>
      <c r="S56" s="104">
        <f>[54]Agosto!$B$22</f>
        <v>32.720833333333331</v>
      </c>
      <c r="T56" s="104">
        <f>[54]Agosto!$B$23</f>
        <v>31.633333333333329</v>
      </c>
      <c r="U56" s="104">
        <f>[54]Agosto!$B$24</f>
        <v>24.133333333333336</v>
      </c>
      <c r="V56" s="104">
        <f>[54]Agosto!$B$25</f>
        <v>29.154166666666658</v>
      </c>
      <c r="W56" s="104">
        <f>[54]Agosto!$B$26</f>
        <v>33.054166666666667</v>
      </c>
      <c r="X56" s="104">
        <f>[54]Agosto!$B$27</f>
        <v>27.691666666666674</v>
      </c>
      <c r="Y56" s="104">
        <f>[54]Agosto!$B$28</f>
        <v>16.304166666666667</v>
      </c>
      <c r="Z56" s="104">
        <f>[54]Agosto!$B$29</f>
        <v>11.3125</v>
      </c>
      <c r="AA56" s="104">
        <f>[54]Agosto!$B$30</f>
        <v>14.820833333333331</v>
      </c>
      <c r="AB56" s="104">
        <f>[54]Agosto!$B$31</f>
        <v>19.574999999999999</v>
      </c>
      <c r="AC56" s="104">
        <f>[54]Agosto!$B$32</f>
        <v>22.724999999999994</v>
      </c>
      <c r="AD56" s="104">
        <f>[54]Agosto!$B$33</f>
        <v>26.304166666666664</v>
      </c>
      <c r="AE56" s="104">
        <f>[54]Agosto!$B$34</f>
        <v>32.500000000000007</v>
      </c>
      <c r="AF56" s="104">
        <f>[54]Agosto!$B$35</f>
        <v>33.004166666666663</v>
      </c>
      <c r="AG56" s="103">
        <f t="shared" si="1"/>
        <v>23.909946236559144</v>
      </c>
      <c r="AI56" s="12"/>
    </row>
    <row r="57" spans="1:37" x14ac:dyDescent="0.2">
      <c r="A57" s="47" t="s">
        <v>146</v>
      </c>
      <c r="B57" s="104">
        <f>[55]Agosto!$B$5</f>
        <v>20.670833333333334</v>
      </c>
      <c r="C57" s="104">
        <f>[55]Agosto!$B$6</f>
        <v>24.445833333333329</v>
      </c>
      <c r="D57" s="104">
        <f>[55]Agosto!$B$7</f>
        <v>23.962499999999995</v>
      </c>
      <c r="E57" s="104">
        <f>[55]Agosto!$B$8</f>
        <v>20.2</v>
      </c>
      <c r="F57" s="104">
        <f>[55]Agosto!$B$9</f>
        <v>18.220833333333331</v>
      </c>
      <c r="G57" s="104">
        <f>[55]Agosto!$B$10</f>
        <v>18.975000000000001</v>
      </c>
      <c r="H57" s="104">
        <f>[55]Agosto!$B$11</f>
        <v>20.370833333333334</v>
      </c>
      <c r="I57" s="104">
        <f>[55]Agosto!$B$12</f>
        <v>20.254166666666666</v>
      </c>
      <c r="J57" s="104">
        <f>[55]Agosto!$B$13</f>
        <v>13.958333333333336</v>
      </c>
      <c r="K57" s="104">
        <f>[55]Agosto!$B$14</f>
        <v>12.229166666666666</v>
      </c>
      <c r="L57" s="104">
        <f>[55]Agosto!$B$15</f>
        <v>13.062499999999998</v>
      </c>
      <c r="M57" s="104">
        <f>[55]Agosto!$B$16</f>
        <v>15.512499999999998</v>
      </c>
      <c r="N57" s="104">
        <f>[55]Agosto!$B$17</f>
        <v>16.954166666666669</v>
      </c>
      <c r="O57" s="104">
        <f>[55]Agosto!$B$18</f>
        <v>17.387499999999999</v>
      </c>
      <c r="P57" s="104">
        <f>[55]Agosto!$B$19</f>
        <v>17.900000000000002</v>
      </c>
      <c r="Q57" s="104">
        <f>[55]Agosto!$B$20</f>
        <v>20.879166666666666</v>
      </c>
      <c r="R57" s="104">
        <f>[55]Agosto!$B$21</f>
        <v>23.650000000000002</v>
      </c>
      <c r="S57" s="104">
        <f>[55]Agosto!$B$22</f>
        <v>24.229166666666661</v>
      </c>
      <c r="T57" s="104">
        <f>[55]Agosto!$B$23</f>
        <v>26.416666666666668</v>
      </c>
      <c r="U57" s="104">
        <f>[55]Agosto!$B$24</f>
        <v>22.549999999999997</v>
      </c>
      <c r="V57" s="104">
        <f>[55]Agosto!$B$25</f>
        <v>25.399999999999995</v>
      </c>
      <c r="W57" s="104">
        <f>[55]Agosto!$B$26</f>
        <v>26.816666666666674</v>
      </c>
      <c r="X57" s="104">
        <f>[55]Agosto!$B$27</f>
        <v>26.179166666666664</v>
      </c>
      <c r="Y57" s="104">
        <f>[55]Agosto!$B$28</f>
        <v>19.654166666666665</v>
      </c>
      <c r="Z57" s="104">
        <f>[55]Agosto!$B$29</f>
        <v>17.291666666666668</v>
      </c>
      <c r="AA57" s="104">
        <f>[55]Agosto!$B$30</f>
        <v>18.304166666666667</v>
      </c>
      <c r="AB57" s="104">
        <f>[55]Agosto!$B$31</f>
        <v>20.633333333333333</v>
      </c>
      <c r="AC57" s="104">
        <f>[55]Agosto!$B$32</f>
        <v>20.612500000000001</v>
      </c>
      <c r="AD57" s="104">
        <f>[55]Agosto!$B$33</f>
        <v>22.920833333333331</v>
      </c>
      <c r="AE57" s="104">
        <f>[55]Agosto!$B$34</f>
        <v>25.308333333333337</v>
      </c>
      <c r="AF57" s="104">
        <f>[55]Agosto!$B$35</f>
        <v>27.129166666666666</v>
      </c>
      <c r="AG57" s="103">
        <f t="shared" si="1"/>
        <v>20.712231182795694</v>
      </c>
      <c r="AI57" s="12" t="s">
        <v>35</v>
      </c>
      <c r="AK57" t="s">
        <v>35</v>
      </c>
    </row>
    <row r="58" spans="1:37" x14ac:dyDescent="0.2">
      <c r="A58" s="47" t="s">
        <v>275</v>
      </c>
      <c r="B58" s="104" t="str">
        <f>[56]Agosto!$B$5</f>
        <v>*</v>
      </c>
      <c r="C58" s="104" t="str">
        <f>[56]Agosto!$B$6</f>
        <v>*</v>
      </c>
      <c r="D58" s="104">
        <f>[56]Agosto!$B$7</f>
        <v>26.875</v>
      </c>
      <c r="E58" s="104">
        <f>[56]Agosto!$B$8</f>
        <v>19.558333333333334</v>
      </c>
      <c r="F58" s="104">
        <f>[56]Agosto!$B$9</f>
        <v>17.791666666666668</v>
      </c>
      <c r="G58" s="104">
        <f>[56]Agosto!$B$10</f>
        <v>18.766666666666666</v>
      </c>
      <c r="H58" s="104">
        <f>[56]Agosto!$B$11</f>
        <v>20.358333333333334</v>
      </c>
      <c r="I58" s="104">
        <f>[56]Agosto!$B$12</f>
        <v>18.758333333333336</v>
      </c>
      <c r="J58" s="104">
        <f>[56]Agosto!$B$13</f>
        <v>12.175000000000002</v>
      </c>
      <c r="K58" s="104">
        <f>[56]Agosto!$B$14</f>
        <v>12.299999999999997</v>
      </c>
      <c r="L58" s="104">
        <f>[56]Agosto!$B$15</f>
        <v>15.629166666666665</v>
      </c>
      <c r="M58" s="104">
        <f>[56]Agosto!$B$16</f>
        <v>16.712500000000002</v>
      </c>
      <c r="N58" s="104">
        <f>[56]Agosto!$B$17</f>
        <v>18.604166666666664</v>
      </c>
      <c r="O58" s="104">
        <f>[56]Agosto!$B$18</f>
        <v>19.970833333333335</v>
      </c>
      <c r="P58" s="104">
        <f>[56]Agosto!$B$19</f>
        <v>19.812500000000004</v>
      </c>
      <c r="Q58" s="104">
        <f>[56]Agosto!$B$20</f>
        <v>19.975000000000001</v>
      </c>
      <c r="R58" s="104">
        <f>[56]Agosto!$B$21</f>
        <v>22.916666666666668</v>
      </c>
      <c r="S58" s="104">
        <f>[56]Agosto!$B$22</f>
        <v>24.491666666666664</v>
      </c>
      <c r="T58" s="104">
        <f>[56]Agosto!$B$23</f>
        <v>25.804166666666671</v>
      </c>
      <c r="U58" s="104">
        <f>[56]Agosto!$B$24</f>
        <v>21.541666666666671</v>
      </c>
      <c r="V58" s="104">
        <f>[56]Agosto!$B$25</f>
        <v>24.008333333333326</v>
      </c>
      <c r="W58" s="104">
        <f>[56]Agosto!$B$26</f>
        <v>27.779166666666665</v>
      </c>
      <c r="X58" s="104">
        <f>[56]Agosto!$B$27</f>
        <v>27.566666666666674</v>
      </c>
      <c r="Y58" s="104">
        <f>[56]Agosto!$B$28</f>
        <v>17.675000000000004</v>
      </c>
      <c r="Z58" s="104">
        <f>[56]Agosto!$B$29</f>
        <v>15.658333333333333</v>
      </c>
      <c r="AA58" s="104">
        <f>[56]Agosto!$B$30</f>
        <v>16.712500000000002</v>
      </c>
      <c r="AB58" s="104">
        <f>[56]Agosto!$B$31</f>
        <v>19.516666666666666</v>
      </c>
      <c r="AC58" s="104">
        <f>[56]Agosto!$B$32</f>
        <v>19.216666666666665</v>
      </c>
      <c r="AD58" s="104">
        <f>[56]Agosto!$B$33</f>
        <v>21.470833333333335</v>
      </c>
      <c r="AE58" s="104">
        <f>[56]Agosto!$B$34</f>
        <v>23.920833333333334</v>
      </c>
      <c r="AF58" s="104">
        <f>[56]Agosto!$B$35</f>
        <v>25.170833333333334</v>
      </c>
      <c r="AG58" s="103">
        <f t="shared" si="1"/>
        <v>20.370258620689658</v>
      </c>
      <c r="AI58" s="12"/>
    </row>
    <row r="59" spans="1:37" x14ac:dyDescent="0.2">
      <c r="A59" s="47" t="s">
        <v>17</v>
      </c>
      <c r="B59" s="104">
        <f>[57]Agosto!$B$5</f>
        <v>22.133333333333336</v>
      </c>
      <c r="C59" s="104">
        <f>[57]Agosto!$B$6</f>
        <v>25.425000000000001</v>
      </c>
      <c r="D59" s="104">
        <f>[57]Agosto!$B$7</f>
        <v>25.775000000000002</v>
      </c>
      <c r="E59" s="104">
        <f>[57]Agosto!$B$8</f>
        <v>19.933333333333334</v>
      </c>
      <c r="F59" s="104">
        <f>[57]Agosto!$B$9</f>
        <v>18.095833333333335</v>
      </c>
      <c r="G59" s="104">
        <f>[57]Agosto!$B$10</f>
        <v>17.741666666666667</v>
      </c>
      <c r="H59" s="104">
        <f>[57]Agosto!$B$11</f>
        <v>18.708333333333332</v>
      </c>
      <c r="I59" s="104">
        <f>[57]Agosto!$B$12</f>
        <v>18.837499999999999</v>
      </c>
      <c r="J59" s="104">
        <f>[57]Agosto!$B$13</f>
        <v>11.991666666666667</v>
      </c>
      <c r="K59" s="104">
        <f>[57]Agosto!$B$14</f>
        <v>10.054166666666669</v>
      </c>
      <c r="L59" s="104">
        <f>[57]Agosto!$B$15</f>
        <v>11.983333333333333</v>
      </c>
      <c r="M59" s="104">
        <f>[57]Agosto!$B$16</f>
        <v>13.866666666666665</v>
      </c>
      <c r="N59" s="104">
        <f>[57]Agosto!$B$17</f>
        <v>16.908333333333331</v>
      </c>
      <c r="O59" s="104">
        <f>[57]Agosto!$B$18</f>
        <v>16.574999999999999</v>
      </c>
      <c r="P59" s="104">
        <f>[57]Agosto!$B$19</f>
        <v>16.395833333333332</v>
      </c>
      <c r="Q59" s="104">
        <f>[57]Agosto!$B$20</f>
        <v>19.241666666666667</v>
      </c>
      <c r="R59" s="104">
        <f>[57]Agosto!$B$21</f>
        <v>21.412499999999998</v>
      </c>
      <c r="S59" s="104">
        <f>[57]Agosto!$B$22</f>
        <v>24.162499999999994</v>
      </c>
      <c r="T59" s="104">
        <f>[57]Agosto!$B$23</f>
        <v>26.274999999999995</v>
      </c>
      <c r="U59" s="104">
        <f>[57]Agosto!$B$24</f>
        <v>18.020833333333336</v>
      </c>
      <c r="V59" s="104">
        <f>[57]Agosto!$B$25</f>
        <v>22.095833333333331</v>
      </c>
      <c r="W59" s="104">
        <f>[57]Agosto!$B$26</f>
        <v>27.345833333333328</v>
      </c>
      <c r="X59" s="104">
        <f>[57]Agosto!$B$27</f>
        <v>26.012500000000003</v>
      </c>
      <c r="Y59" s="104">
        <f>[57]Agosto!$B$28</f>
        <v>15.579166666666667</v>
      </c>
      <c r="Z59" s="104">
        <f>[57]Agosto!$B$29</f>
        <v>14.016666666666667</v>
      </c>
      <c r="AA59" s="104">
        <f>[57]Agosto!$B$30</f>
        <v>15.654166666666667</v>
      </c>
      <c r="AB59" s="104">
        <f>[57]Agosto!$B$31</f>
        <v>16.95</v>
      </c>
      <c r="AC59" s="104">
        <f>[57]Agosto!$B$32</f>
        <v>16.5</v>
      </c>
      <c r="AD59" s="104">
        <f>[57]Agosto!$B$33</f>
        <v>21.195833333333329</v>
      </c>
      <c r="AE59" s="104">
        <f>[57]Agosto!$B$34</f>
        <v>25.291666666666668</v>
      </c>
      <c r="AF59" s="104">
        <f>[57]Agosto!$B$35</f>
        <v>26.183333333333341</v>
      </c>
      <c r="AG59" s="103">
        <f t="shared" si="1"/>
        <v>19.366532258064513</v>
      </c>
      <c r="AI59" s="12" t="s">
        <v>35</v>
      </c>
      <c r="AK59" t="s">
        <v>35</v>
      </c>
    </row>
    <row r="60" spans="1:37" x14ac:dyDescent="0.2">
      <c r="A60" s="47" t="s">
        <v>130</v>
      </c>
      <c r="B60" s="104">
        <f>[58]Agosto!$B$5</f>
        <v>21.412499999999998</v>
      </c>
      <c r="C60" s="104">
        <f>[58]Agosto!$B$6</f>
        <v>25.108333333333334</v>
      </c>
      <c r="D60" s="104">
        <f>[58]Agosto!$B$7</f>
        <v>24.737500000000001</v>
      </c>
      <c r="E60" s="104">
        <f>[58]Agosto!$B$8</f>
        <v>20.820833333333329</v>
      </c>
      <c r="F60" s="104">
        <f>[58]Agosto!$B$9</f>
        <v>18.683333333333337</v>
      </c>
      <c r="G60" s="104">
        <f>[58]Agosto!$B$10</f>
        <v>17.929166666666667</v>
      </c>
      <c r="H60" s="104">
        <f>[58]Agosto!$B$11</f>
        <v>19.029166666666665</v>
      </c>
      <c r="I60" s="104">
        <f>[58]Agosto!$B$12</f>
        <v>18.000000000000004</v>
      </c>
      <c r="J60" s="104">
        <f>[58]Agosto!$B$13</f>
        <v>12.416666666666664</v>
      </c>
      <c r="K60" s="104">
        <f>[58]Agosto!$B$14</f>
        <v>10.991666666666667</v>
      </c>
      <c r="L60" s="104">
        <f>[58]Agosto!$B$15</f>
        <v>12.200000000000001</v>
      </c>
      <c r="M60" s="104">
        <f>[58]Agosto!$B$16</f>
        <v>14.300000000000002</v>
      </c>
      <c r="N60" s="104">
        <f>[58]Agosto!$B$17</f>
        <v>15.637499999999998</v>
      </c>
      <c r="O60" s="104">
        <f>[58]Agosto!$B$18</f>
        <v>16.520833333333336</v>
      </c>
      <c r="P60" s="104">
        <f>[58]Agosto!$B$19</f>
        <v>16.929166666666671</v>
      </c>
      <c r="Q60" s="104">
        <f>[58]Agosto!$B$20</f>
        <v>18.575000000000006</v>
      </c>
      <c r="R60" s="104">
        <f>[58]Agosto!$B$21</f>
        <v>22.654166666666672</v>
      </c>
      <c r="S60" s="104">
        <f>[58]Agosto!$B$22</f>
        <v>25.154166666666669</v>
      </c>
      <c r="T60" s="104">
        <f>[58]Agosto!$B$23</f>
        <v>25.645833333333332</v>
      </c>
      <c r="U60" s="104">
        <f>[58]Agosto!$B$24</f>
        <v>21.987499999999997</v>
      </c>
      <c r="V60" s="104">
        <f>[58]Agosto!$B$25</f>
        <v>24.55</v>
      </c>
      <c r="W60" s="104">
        <f>[58]Agosto!$B$26</f>
        <v>28.245833333333334</v>
      </c>
      <c r="X60" s="104">
        <f>[58]Agosto!$B$27</f>
        <v>26.999999999999989</v>
      </c>
      <c r="Y60" s="104">
        <f>[58]Agosto!$B$28</f>
        <v>18.833333333333332</v>
      </c>
      <c r="Z60" s="104">
        <f>[58]Agosto!$B$29</f>
        <v>16.737499999999997</v>
      </c>
      <c r="AA60" s="104">
        <f>[58]Agosto!$B$30</f>
        <v>18.120833333333334</v>
      </c>
      <c r="AB60" s="104">
        <f>[58]Agosto!$B$31</f>
        <v>19.845833333333335</v>
      </c>
      <c r="AC60" s="104">
        <f>[58]Agosto!$B$32</f>
        <v>18.933333333333334</v>
      </c>
      <c r="AD60" s="104">
        <f>[58]Agosto!$B$33</f>
        <v>21.766666666666669</v>
      </c>
      <c r="AE60" s="104">
        <f>[58]Agosto!$B$34</f>
        <v>24.004166666666666</v>
      </c>
      <c r="AF60" s="104">
        <f>[58]Agosto!$B$35</f>
        <v>25.333333333333329</v>
      </c>
      <c r="AG60" s="103">
        <f t="shared" si="1"/>
        <v>20.06787634408602</v>
      </c>
      <c r="AI60" s="12" t="s">
        <v>35</v>
      </c>
      <c r="AJ60" t="s">
        <v>35</v>
      </c>
    </row>
    <row r="61" spans="1:37" x14ac:dyDescent="0.2">
      <c r="A61" s="47" t="s">
        <v>18</v>
      </c>
      <c r="B61" s="104">
        <f>[59]Agosto!$B$5</f>
        <v>22.966666666666665</v>
      </c>
      <c r="C61" s="104">
        <f>[59]Agosto!$B$6</f>
        <v>23.933333333333334</v>
      </c>
      <c r="D61" s="104">
        <f>[59]Agosto!$B$7</f>
        <v>23.629166666666666</v>
      </c>
      <c r="E61" s="104">
        <f>[59]Agosto!$B$8</f>
        <v>19.579166666666662</v>
      </c>
      <c r="F61" s="104">
        <f>[59]Agosto!$B$9</f>
        <v>18.412499999999998</v>
      </c>
      <c r="G61" s="104">
        <f>[59]Agosto!$B$10</f>
        <v>19.470833333333335</v>
      </c>
      <c r="H61" s="104">
        <f>[59]Agosto!$B$11</f>
        <v>20.825000000000003</v>
      </c>
      <c r="I61" s="104">
        <f>[59]Agosto!$B$12</f>
        <v>19.108333333333331</v>
      </c>
      <c r="J61" s="104">
        <f>[59]Agosto!$B$13</f>
        <v>13.5625</v>
      </c>
      <c r="K61" s="104">
        <f>[59]Agosto!$B$14</f>
        <v>13.866666666666665</v>
      </c>
      <c r="L61" s="104">
        <f>[59]Agosto!$B$15</f>
        <v>15.029166666666667</v>
      </c>
      <c r="M61" s="104">
        <f>[59]Agosto!$B$16</f>
        <v>16.354166666666664</v>
      </c>
      <c r="N61" s="104">
        <f>[59]Agosto!$B$17</f>
        <v>18.662499999999998</v>
      </c>
      <c r="O61" s="104">
        <f>[59]Agosto!$B$18</f>
        <v>19.983333333333331</v>
      </c>
      <c r="P61" s="104">
        <f>[59]Agosto!$B$19</f>
        <v>21.208333333333339</v>
      </c>
      <c r="Q61" s="104">
        <f>[59]Agosto!$B$20</f>
        <v>22.762500000000003</v>
      </c>
      <c r="R61" s="104">
        <f>[59]Agosto!$B$21</f>
        <v>24.470833333333335</v>
      </c>
      <c r="S61" s="104">
        <f>[59]Agosto!$B$22</f>
        <v>25.237499999999997</v>
      </c>
      <c r="T61" s="104">
        <f>[59]Agosto!$B$23</f>
        <v>26.295833333333334</v>
      </c>
      <c r="U61" s="104">
        <f>[59]Agosto!$B$24</f>
        <v>24.795833333333334</v>
      </c>
      <c r="V61" s="104">
        <f>[59]Agosto!$B$25</f>
        <v>25.029166666666669</v>
      </c>
      <c r="W61" s="104">
        <f>[59]Agosto!$B$26</f>
        <v>26.400000000000006</v>
      </c>
      <c r="X61" s="104">
        <f>[59]Agosto!$B$27</f>
        <v>25.045833333333331</v>
      </c>
      <c r="Y61" s="104">
        <f>[59]Agosto!$B$28</f>
        <v>17.479166666666661</v>
      </c>
      <c r="Z61" s="104">
        <f>[59]Agosto!$B$29</f>
        <v>16.925000000000001</v>
      </c>
      <c r="AA61" s="104">
        <f>[59]Agosto!$B$30</f>
        <v>18.250000000000004</v>
      </c>
      <c r="AB61" s="104">
        <f>[59]Agosto!$B$31</f>
        <v>20.470833333333328</v>
      </c>
      <c r="AC61" s="104">
        <f>[59]Agosto!$B$32</f>
        <v>22.766666666666666</v>
      </c>
      <c r="AD61" s="104">
        <f>[59]Agosto!$B$33</f>
        <v>23.2</v>
      </c>
      <c r="AE61" s="104">
        <f>[59]Agosto!$B$34</f>
        <v>24.683333333333337</v>
      </c>
      <c r="AF61" s="104">
        <f>[59]Agosto!$B$35</f>
        <v>25.291666666666661</v>
      </c>
      <c r="AG61" s="103">
        <f t="shared" si="1"/>
        <v>21.151478494623657</v>
      </c>
      <c r="AK61" t="s">
        <v>35</v>
      </c>
    </row>
    <row r="62" spans="1:37" x14ac:dyDescent="0.2">
      <c r="A62" s="47" t="s">
        <v>19</v>
      </c>
      <c r="B62" s="104">
        <f>[60]Agosto!$B$5</f>
        <v>18.879166666666666</v>
      </c>
      <c r="C62" s="104">
        <f>[60]Agosto!$B$6</f>
        <v>23.062500000000004</v>
      </c>
      <c r="D62" s="104">
        <f>[60]Agosto!$B$7</f>
        <v>23.291666666666671</v>
      </c>
      <c r="E62" s="104">
        <f>[60]Agosto!$B$8</f>
        <v>18.158333333333335</v>
      </c>
      <c r="F62" s="104">
        <f>[60]Agosto!$B$9</f>
        <v>18.679166666666664</v>
      </c>
      <c r="G62" s="104">
        <f>[60]Agosto!$B$10</f>
        <v>18.258333333333333</v>
      </c>
      <c r="H62" s="104">
        <f>[60]Agosto!$B$11</f>
        <v>17.737500000000001</v>
      </c>
      <c r="I62" s="104">
        <f>[60]Agosto!$B$12</f>
        <v>13.808333333333332</v>
      </c>
      <c r="J62" s="104">
        <f>[60]Agosto!$B$13</f>
        <v>9.0708333333333311</v>
      </c>
      <c r="K62" s="104">
        <f>[60]Agosto!$B$14</f>
        <v>10.808333333333335</v>
      </c>
      <c r="L62" s="104">
        <f>[60]Agosto!$B$15</f>
        <v>14.195833333333333</v>
      </c>
      <c r="M62" s="104">
        <f>[60]Agosto!$B$16</f>
        <v>15.41666666666667</v>
      </c>
      <c r="N62" s="104">
        <f>[60]Agosto!$B$17</f>
        <v>16.770833333333332</v>
      </c>
      <c r="O62" s="104">
        <f>[60]Agosto!$B$18</f>
        <v>17.945833333333333</v>
      </c>
      <c r="P62" s="104">
        <f>[60]Agosto!$B$19</f>
        <v>17.179166666666664</v>
      </c>
      <c r="Q62" s="104">
        <f>[60]Agosto!$B$20</f>
        <v>18.400000000000002</v>
      </c>
      <c r="R62" s="104">
        <f>[60]Agosto!$B$21</f>
        <v>20.833333333333332</v>
      </c>
      <c r="S62" s="104">
        <f>[60]Agosto!$B$22</f>
        <v>22.779166666666669</v>
      </c>
      <c r="T62" s="104">
        <f>[60]Agosto!$B$23</f>
        <v>21.312500000000004</v>
      </c>
      <c r="U62" s="104">
        <f>[60]Agosto!$B$24</f>
        <v>16.366666666666671</v>
      </c>
      <c r="V62" s="104">
        <f>[60]Agosto!$B$25</f>
        <v>20.666666666666668</v>
      </c>
      <c r="W62" s="104">
        <f>[60]Agosto!$B$26</f>
        <v>26.149999999999995</v>
      </c>
      <c r="X62" s="104">
        <f>[60]Agosto!$B$27</f>
        <v>20.658333333333335</v>
      </c>
      <c r="Y62" s="104">
        <f>[60]Agosto!$B$28</f>
        <v>10.024999999999999</v>
      </c>
      <c r="Z62" s="104">
        <f>[60]Agosto!$B$29</f>
        <v>8.4708333333333332</v>
      </c>
      <c r="AA62" s="104">
        <f>[60]Agosto!$B$30</f>
        <v>11.775</v>
      </c>
      <c r="AB62" s="104">
        <f>[60]Agosto!$B$31</f>
        <v>14.175000000000004</v>
      </c>
      <c r="AC62" s="104">
        <f>[60]Agosto!$B$32</f>
        <v>17.624999999999996</v>
      </c>
      <c r="AD62" s="104">
        <f>[60]Agosto!$B$33</f>
        <v>20.425000000000001</v>
      </c>
      <c r="AE62" s="104">
        <f>[60]Agosto!$B$34</f>
        <v>22.408333333333331</v>
      </c>
      <c r="AF62" s="104">
        <f>[60]Agosto!$B$35</f>
        <v>23.054166666666664</v>
      </c>
      <c r="AG62" s="103">
        <f t="shared" si="1"/>
        <v>17.689919354838711</v>
      </c>
      <c r="AH62" s="12" t="s">
        <v>35</v>
      </c>
      <c r="AI62" s="12" t="s">
        <v>35</v>
      </c>
      <c r="AK62" t="s">
        <v>35</v>
      </c>
    </row>
    <row r="63" spans="1:37" x14ac:dyDescent="0.2">
      <c r="A63" s="47" t="s">
        <v>23</v>
      </c>
      <c r="B63" s="104">
        <f>[61]Agosto!$B$5</f>
        <v>25.020833333333329</v>
      </c>
      <c r="C63" s="104">
        <f>[61]Agosto!$B$6</f>
        <v>27.208333333333329</v>
      </c>
      <c r="D63" s="104">
        <f>[61]Agosto!$B$7</f>
        <v>26.654166666666672</v>
      </c>
      <c r="E63" s="104">
        <f>[61]Agosto!$B$8</f>
        <v>20.387499999999999</v>
      </c>
      <c r="F63" s="104">
        <f>[61]Agosto!$B$9</f>
        <v>18.350000000000001</v>
      </c>
      <c r="G63" s="104">
        <f>[61]Agosto!$B$10</f>
        <v>18.445833333333333</v>
      </c>
      <c r="H63" s="104">
        <f>[61]Agosto!$B$11</f>
        <v>20.608333333333338</v>
      </c>
      <c r="I63" s="104">
        <f>[61]Agosto!$B$12</f>
        <v>19.041666666666668</v>
      </c>
      <c r="J63" s="104">
        <f>[61]Agosto!$B$13</f>
        <v>12.358333333333334</v>
      </c>
      <c r="K63" s="104">
        <f>[61]Agosto!$B$14</f>
        <v>11.399999999999999</v>
      </c>
      <c r="L63" s="104">
        <f>[61]Agosto!$B$15</f>
        <v>14.541666666666666</v>
      </c>
      <c r="M63" s="104">
        <f>[61]Agosto!$B$16</f>
        <v>16.583333333333332</v>
      </c>
      <c r="N63" s="104">
        <f>[61]Agosto!$B$17</f>
        <v>19.004166666666666</v>
      </c>
      <c r="O63" s="104">
        <f>[61]Agosto!$B$18</f>
        <v>19.133333333333336</v>
      </c>
      <c r="P63" s="104">
        <f>[61]Agosto!$B$19</f>
        <v>19.745833333333337</v>
      </c>
      <c r="Q63" s="104">
        <f>[61]Agosto!$B$20</f>
        <v>22.537500000000005</v>
      </c>
      <c r="R63" s="104">
        <f>[61]Agosto!$B$21</f>
        <v>24.291666666666671</v>
      </c>
      <c r="S63" s="104">
        <f>[61]Agosto!$B$22</f>
        <v>26.466666666666665</v>
      </c>
      <c r="T63" s="104">
        <f>[61]Agosto!$B$23</f>
        <v>28.287499999999994</v>
      </c>
      <c r="U63" s="104">
        <f>[61]Agosto!$B$24</f>
        <v>20.283333333333335</v>
      </c>
      <c r="V63" s="104">
        <f>[61]Agosto!$B$25</f>
        <v>23.583333333333332</v>
      </c>
      <c r="W63" s="104">
        <f>[61]Agosto!$B$26</f>
        <v>28.858333333333334</v>
      </c>
      <c r="X63" s="104">
        <f>[61]Agosto!$B$27</f>
        <v>27.179166666666671</v>
      </c>
      <c r="Y63" s="104">
        <f>[61]Agosto!$B$28</f>
        <v>15.629166666666665</v>
      </c>
      <c r="Z63" s="104">
        <f>[61]Agosto!$B$29</f>
        <v>14.366666666666669</v>
      </c>
      <c r="AA63" s="104">
        <f>[61]Agosto!$B$30</f>
        <v>15.645833333333334</v>
      </c>
      <c r="AB63" s="104">
        <f>[61]Agosto!$B$31</f>
        <v>17.762500000000003</v>
      </c>
      <c r="AC63" s="104">
        <f>[61]Agosto!$B$32</f>
        <v>18.820833333333329</v>
      </c>
      <c r="AD63" s="104">
        <f>[61]Agosto!$B$33</f>
        <v>22.887499999999992</v>
      </c>
      <c r="AE63" s="104">
        <f>[61]Agosto!$B$34</f>
        <v>26.662500000000005</v>
      </c>
      <c r="AF63" s="104">
        <f>[61]Agosto!$B$35</f>
        <v>27.520833333333332</v>
      </c>
      <c r="AG63" s="103">
        <f t="shared" si="1"/>
        <v>20.944086021505385</v>
      </c>
      <c r="AK63" t="s">
        <v>35</v>
      </c>
    </row>
    <row r="64" spans="1:37" x14ac:dyDescent="0.2">
      <c r="A64" s="47" t="s">
        <v>34</v>
      </c>
      <c r="B64" s="104">
        <f>[62]Agosto!$B$5</f>
        <v>26.233333333333331</v>
      </c>
      <c r="C64" s="104">
        <f>[62]Agosto!$B$6</f>
        <v>26.05</v>
      </c>
      <c r="D64" s="104">
        <f>[62]Agosto!$B$7</f>
        <v>26.275000000000002</v>
      </c>
      <c r="E64" s="104">
        <f>[62]Agosto!$B$8</f>
        <v>21.349999999999998</v>
      </c>
      <c r="F64" s="104">
        <f>[62]Agosto!$B$9</f>
        <v>19.8</v>
      </c>
      <c r="G64" s="104">
        <f>[62]Agosto!$B$10</f>
        <v>20.966666666666665</v>
      </c>
      <c r="H64" s="104">
        <f>[62]Agosto!$B$11</f>
        <v>22.879166666666666</v>
      </c>
      <c r="I64" s="104">
        <f>[62]Agosto!$B$12</f>
        <v>21.079166666666669</v>
      </c>
      <c r="J64" s="104">
        <f>[62]Agosto!$B$13</f>
        <v>16.808333333333334</v>
      </c>
      <c r="K64" s="104">
        <f>[62]Agosto!$B$14</f>
        <v>15.904166666666663</v>
      </c>
      <c r="L64" s="104">
        <f>[62]Agosto!$B$15</f>
        <v>17.87916666666667</v>
      </c>
      <c r="M64" s="104">
        <f>[62]Agosto!$B$16</f>
        <v>17.833333333333332</v>
      </c>
      <c r="N64" s="104">
        <f>[62]Agosto!$B$17</f>
        <v>20.69166666666667</v>
      </c>
      <c r="O64" s="104">
        <f>[62]Agosto!$B$18</f>
        <v>21.691666666666674</v>
      </c>
      <c r="P64" s="104">
        <f>[62]Agosto!$B$19</f>
        <v>23.458333333333332</v>
      </c>
      <c r="Q64" s="104">
        <f>[62]Agosto!$B$20</f>
        <v>25.308333333333334</v>
      </c>
      <c r="R64" s="104">
        <f>[62]Agosto!$B$21</f>
        <v>27.0625</v>
      </c>
      <c r="S64" s="104">
        <f>[62]Agosto!$B$22</f>
        <v>27.945833333333326</v>
      </c>
      <c r="T64" s="104">
        <f>[62]Agosto!$B$23</f>
        <v>28.054166666666671</v>
      </c>
      <c r="U64" s="104">
        <f>[62]Agosto!$B$24</f>
        <v>26.841666666666669</v>
      </c>
      <c r="V64" s="104">
        <f>[62]Agosto!$B$25</f>
        <v>27.950000000000003</v>
      </c>
      <c r="W64" s="104">
        <f>[62]Agosto!$B$26</f>
        <v>27.337500000000002</v>
      </c>
      <c r="X64" s="104">
        <f>[62]Agosto!$B$27</f>
        <v>27.033333333333335</v>
      </c>
      <c r="Y64" s="104">
        <f>[62]Agosto!$B$28</f>
        <v>17.150000000000002</v>
      </c>
      <c r="Z64" s="104">
        <f>[62]Agosto!$B$29</f>
        <v>17.183333333333334</v>
      </c>
      <c r="AA64" s="104">
        <f>[62]Agosto!$B$30</f>
        <v>18.883333333333333</v>
      </c>
      <c r="AB64" s="104">
        <f>[62]Agosto!$B$31</f>
        <v>22.591666666666672</v>
      </c>
      <c r="AC64" s="104">
        <f>[62]Agosto!$B$32</f>
        <v>25.233333333333334</v>
      </c>
      <c r="AD64" s="104">
        <f>[62]Agosto!$B$33</f>
        <v>25.225000000000005</v>
      </c>
      <c r="AE64" s="104">
        <f>[62]Agosto!$B$34</f>
        <v>27.325000000000003</v>
      </c>
      <c r="AF64" s="104">
        <f>[62]Agosto!$B$35</f>
        <v>27.991666666666671</v>
      </c>
      <c r="AG64" s="103">
        <f t="shared" si="1"/>
        <v>23.161827956989246</v>
      </c>
      <c r="AH64" s="12" t="s">
        <v>35</v>
      </c>
      <c r="AI64" s="12" t="s">
        <v>35</v>
      </c>
      <c r="AK64" s="12" t="s">
        <v>35</v>
      </c>
    </row>
    <row r="65" spans="1:37" x14ac:dyDescent="0.2">
      <c r="A65" s="47" t="s">
        <v>20</v>
      </c>
      <c r="B65" s="104">
        <f>[63]Agosto!$B$5</f>
        <v>20.958333333333332</v>
      </c>
      <c r="C65" s="104">
        <f>[63]Agosto!$B$6</f>
        <v>24.708333333333332</v>
      </c>
      <c r="D65" s="104">
        <f>[63]Agosto!$B$7</f>
        <v>23.808333333333334</v>
      </c>
      <c r="E65" s="104">
        <f>[63]Agosto!$B$8</f>
        <v>21.708333333333339</v>
      </c>
      <c r="F65" s="104">
        <f>[63]Agosto!$B$9</f>
        <v>20.229166666666668</v>
      </c>
      <c r="G65" s="104">
        <f>[63]Agosto!$B$10</f>
        <v>19.704166666666666</v>
      </c>
      <c r="H65" s="104">
        <f>[63]Agosto!$B$11</f>
        <v>20.895833333333332</v>
      </c>
      <c r="I65" s="104">
        <f>[63]Agosto!$B$12</f>
        <v>20.279166666666669</v>
      </c>
      <c r="J65" s="104">
        <f>[63]Agosto!$B$13</f>
        <v>15.616666666666667</v>
      </c>
      <c r="K65" s="104">
        <f>[63]Agosto!$B$14</f>
        <v>14.670833333333333</v>
      </c>
      <c r="L65" s="104">
        <f>[63]Agosto!$B$15</f>
        <v>15.795833333333333</v>
      </c>
      <c r="M65" s="104">
        <f>[63]Agosto!$B$16</f>
        <v>17.637499999999999</v>
      </c>
      <c r="N65" s="104">
        <f>[63]Agosto!$B$17</f>
        <v>18.616666666666667</v>
      </c>
      <c r="O65" s="104">
        <f>[63]Agosto!$B$18</f>
        <v>19.975000000000001</v>
      </c>
      <c r="P65" s="104">
        <f>[63]Agosto!$B$19</f>
        <v>19.479166666666664</v>
      </c>
      <c r="Q65" s="104">
        <f>[63]Agosto!$B$20</f>
        <v>21.241666666666664</v>
      </c>
      <c r="R65" s="104">
        <f>[63]Agosto!$B$21</f>
        <v>24.104166666666661</v>
      </c>
      <c r="S65" s="104">
        <f>[63]Agosto!$B$22</f>
        <v>24.716666666666669</v>
      </c>
      <c r="T65" s="104">
        <f>[63]Agosto!$B$23</f>
        <v>25.870833333333326</v>
      </c>
      <c r="U65" s="104">
        <f>[63]Agosto!$B$24</f>
        <v>23.216666666666669</v>
      </c>
      <c r="V65" s="104">
        <f>[63]Agosto!$B$25</f>
        <v>25.350000000000005</v>
      </c>
      <c r="W65" s="104">
        <f>[63]Agosto!$B$26</f>
        <v>27.383333333333336</v>
      </c>
      <c r="X65" s="104">
        <f>[63]Agosto!$B$27</f>
        <v>27.720833333333335</v>
      </c>
      <c r="Y65" s="104">
        <f>[63]Agosto!$B$28</f>
        <v>24.279166666666672</v>
      </c>
      <c r="Z65" s="104">
        <f>[63]Agosto!$B$29</f>
        <v>20.029166666666669</v>
      </c>
      <c r="AA65" s="104">
        <f>[63]Agosto!$B$30</f>
        <v>21.858333333333331</v>
      </c>
      <c r="AB65" s="104">
        <f>[63]Agosto!$B$31</f>
        <v>23.3125</v>
      </c>
      <c r="AC65" s="104">
        <f>[63]Agosto!$B$32</f>
        <v>22.370833333333334</v>
      </c>
      <c r="AD65" s="104">
        <f>[63]Agosto!$B$33</f>
        <v>23.412499999999998</v>
      </c>
      <c r="AE65" s="104">
        <f>[63]Agosto!$B$34</f>
        <v>25.533333333333331</v>
      </c>
      <c r="AF65" s="104">
        <f>[63]Agosto!$B$35</f>
        <v>26.158333333333331</v>
      </c>
      <c r="AG65" s="103">
        <f t="shared" si="1"/>
        <v>21.956182795698926</v>
      </c>
      <c r="AI65" s="12" t="s">
        <v>35</v>
      </c>
    </row>
    <row r="66" spans="1:37" s="5" customFormat="1" ht="17.100000000000001" customHeight="1" x14ac:dyDescent="0.2">
      <c r="A66" s="75" t="s">
        <v>155</v>
      </c>
      <c r="B66" s="105">
        <f t="shared" ref="B66:AE66" si="2">AVERAGE(B5:B65)</f>
        <v>22.487152173913035</v>
      </c>
      <c r="C66" s="105">
        <f t="shared" si="2"/>
        <v>25.318655797101446</v>
      </c>
      <c r="D66" s="105">
        <f t="shared" si="2"/>
        <v>25.330981813015065</v>
      </c>
      <c r="E66" s="105">
        <f t="shared" si="2"/>
        <v>20.409374111963629</v>
      </c>
      <c r="F66" s="105">
        <f t="shared" si="2"/>
        <v>19.53366013071895</v>
      </c>
      <c r="G66" s="105">
        <f t="shared" si="2"/>
        <v>19.861075111482727</v>
      </c>
      <c r="H66" s="105">
        <f t="shared" si="2"/>
        <v>20.719147157190637</v>
      </c>
      <c r="I66" s="105">
        <f t="shared" si="2"/>
        <v>19.002804487179489</v>
      </c>
      <c r="J66" s="105">
        <f t="shared" si="2"/>
        <v>13.513769277220364</v>
      </c>
      <c r="K66" s="105">
        <f t="shared" si="2"/>
        <v>13.309418238993711</v>
      </c>
      <c r="L66" s="105">
        <f t="shared" si="2"/>
        <v>15.214421076275599</v>
      </c>
      <c r="M66" s="105">
        <f t="shared" si="2"/>
        <v>16.453170534005238</v>
      </c>
      <c r="N66" s="105">
        <f t="shared" si="2"/>
        <v>18.253134399781249</v>
      </c>
      <c r="O66" s="105">
        <f t="shared" si="2"/>
        <v>19.630599838969406</v>
      </c>
      <c r="P66" s="105">
        <f t="shared" si="2"/>
        <v>19.944107744107743</v>
      </c>
      <c r="Q66" s="105">
        <f t="shared" si="2"/>
        <v>21.833352625635229</v>
      </c>
      <c r="R66" s="105">
        <f t="shared" si="2"/>
        <v>24.161666666666665</v>
      </c>
      <c r="S66" s="105">
        <f t="shared" si="2"/>
        <v>25.668178524374177</v>
      </c>
      <c r="T66" s="105">
        <f t="shared" si="2"/>
        <v>26.266609773625579</v>
      </c>
      <c r="U66" s="105">
        <f t="shared" si="2"/>
        <v>22.269354413702235</v>
      </c>
      <c r="V66" s="105">
        <f t="shared" si="2"/>
        <v>25.061016316111427</v>
      </c>
      <c r="W66" s="105">
        <f t="shared" si="2"/>
        <v>27.849482401656321</v>
      </c>
      <c r="X66" s="105">
        <f t="shared" si="2"/>
        <v>26.282263176056073</v>
      </c>
      <c r="Y66" s="105">
        <f t="shared" si="2"/>
        <v>17.114181286549709</v>
      </c>
      <c r="Z66" s="105">
        <f t="shared" si="2"/>
        <v>15.038256420035591</v>
      </c>
      <c r="AA66" s="105">
        <f t="shared" si="2"/>
        <v>16.934892691214198</v>
      </c>
      <c r="AB66" s="105">
        <f t="shared" si="2"/>
        <v>19.493513221459448</v>
      </c>
      <c r="AC66" s="105">
        <f t="shared" si="2"/>
        <v>21.074297226386808</v>
      </c>
      <c r="AD66" s="105">
        <f t="shared" si="2"/>
        <v>23.387657213060137</v>
      </c>
      <c r="AE66" s="105">
        <f t="shared" si="2"/>
        <v>25.527683615819218</v>
      </c>
      <c r="AF66" s="105">
        <f>AVERAGE(AF5:AF65)</f>
        <v>26.080270929635326</v>
      </c>
      <c r="AG66" s="106">
        <f>AVERAGE(AG5:AG65)</f>
        <v>21.317826022557746</v>
      </c>
      <c r="AI66" s="5" t="s">
        <v>35</v>
      </c>
      <c r="AJ66" s="5" t="s">
        <v>35</v>
      </c>
    </row>
    <row r="67" spans="1:37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66"/>
      <c r="AK67" t="s">
        <v>35</v>
      </c>
    </row>
    <row r="68" spans="1:37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66"/>
      <c r="AI68" s="12" t="s">
        <v>35</v>
      </c>
    </row>
    <row r="69" spans="1:37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66"/>
    </row>
    <row r="70" spans="1:37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66"/>
    </row>
    <row r="71" spans="1:37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66"/>
    </row>
    <row r="72" spans="1:37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66"/>
      <c r="AI7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67"/>
    </row>
    <row r="75" spans="1:37" x14ac:dyDescent="0.2">
      <c r="AI75" s="12" t="s">
        <v>35</v>
      </c>
    </row>
    <row r="76" spans="1:37" x14ac:dyDescent="0.2">
      <c r="N76" s="2" t="s">
        <v>35</v>
      </c>
      <c r="AD76" s="2" t="s">
        <v>35</v>
      </c>
    </row>
    <row r="77" spans="1:37" x14ac:dyDescent="0.2">
      <c r="A77" s="90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2" t="s">
        <v>35</v>
      </c>
    </row>
    <row r="78" spans="1:37" x14ac:dyDescent="0.2">
      <c r="A78" s="90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2" t="s">
        <v>35</v>
      </c>
      <c r="W78" s="2" t="s">
        <v>35</v>
      </c>
    </row>
    <row r="79" spans="1:37" x14ac:dyDescent="0.2">
      <c r="Z79" s="2" t="s">
        <v>35</v>
      </c>
    </row>
    <row r="80" spans="1:37" x14ac:dyDescent="0.2">
      <c r="AB80" s="2" t="s">
        <v>35</v>
      </c>
    </row>
    <row r="81" spans="9:37" x14ac:dyDescent="0.2">
      <c r="AG81" s="7" t="s">
        <v>35</v>
      </c>
    </row>
    <row r="82" spans="9:37" x14ac:dyDescent="0.2">
      <c r="AK82" s="12" t="s">
        <v>35</v>
      </c>
    </row>
    <row r="83" spans="9:37" x14ac:dyDescent="0.2">
      <c r="I83" s="2" t="s">
        <v>35</v>
      </c>
      <c r="AJ83" t="s">
        <v>35</v>
      </c>
    </row>
    <row r="86" spans="9:37" x14ac:dyDescent="0.2">
      <c r="AE86" s="2" t="s">
        <v>35</v>
      </c>
    </row>
  </sheetData>
  <mergeCells count="35">
    <mergeCell ref="AG3:AG4"/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AF3:AF4"/>
    <mergeCell ref="M3:M4"/>
    <mergeCell ref="V3:V4"/>
    <mergeCell ref="U3:U4"/>
    <mergeCell ref="Q3:Q4"/>
    <mergeCell ref="R3:R4"/>
    <mergeCell ref="S3:S4"/>
    <mergeCell ref="T3:T4"/>
    <mergeCell ref="N3:N4"/>
    <mergeCell ref="B2:AG2"/>
    <mergeCell ref="A1:AG1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18"/>
  <sheetViews>
    <sheetView zoomScale="84" zoomScaleNormal="84" workbookViewId="0">
      <selection activeCell="A69" sqref="A69:XFD69"/>
    </sheetView>
  </sheetViews>
  <sheetFormatPr defaultRowHeight="12.75" x14ac:dyDescent="0.2"/>
  <cols>
    <col min="1" max="1" width="43" style="2" bestFit="1" customWidth="1"/>
    <col min="2" max="3" width="7" style="2" customWidth="1"/>
    <col min="4" max="4" width="6.42578125" style="2" customWidth="1"/>
    <col min="5" max="5" width="6.5703125" style="2" bestFit="1" customWidth="1"/>
    <col min="6" max="6" width="6.85546875" style="2" customWidth="1"/>
    <col min="7" max="7" width="6.140625" style="2" customWidth="1"/>
    <col min="8" max="8" width="7.28515625" style="2" customWidth="1"/>
    <col min="9" max="9" width="6.42578125" style="2" customWidth="1"/>
    <col min="10" max="10" width="6.140625" style="2" customWidth="1"/>
    <col min="11" max="11" width="7" style="2" bestFit="1" customWidth="1"/>
    <col min="12" max="12" width="6" style="2" customWidth="1"/>
    <col min="13" max="14" width="6.28515625" style="2" customWidth="1"/>
    <col min="15" max="15" width="6.5703125" style="2" customWidth="1"/>
    <col min="16" max="16" width="7" style="2" bestFit="1" customWidth="1"/>
    <col min="17" max="17" width="6.5703125" style="2" bestFit="1" customWidth="1"/>
    <col min="18" max="18" width="5.85546875" style="2" customWidth="1"/>
    <col min="19" max="19" width="6.140625" style="2" customWidth="1"/>
    <col min="20" max="20" width="6.42578125" style="2" bestFit="1" customWidth="1"/>
    <col min="21" max="21" width="6.42578125" style="2" customWidth="1"/>
    <col min="22" max="22" width="5.5703125" style="2" customWidth="1"/>
    <col min="23" max="24" width="6.140625" style="2" customWidth="1"/>
    <col min="25" max="25" width="6.28515625" style="2" customWidth="1"/>
    <col min="26" max="26" width="6.140625" style="2" customWidth="1"/>
    <col min="27" max="27" width="7" style="2" bestFit="1" customWidth="1"/>
    <col min="28" max="29" width="6.42578125" style="2" bestFit="1" customWidth="1"/>
    <col min="30" max="32" width="6.5703125" style="2" customWidth="1"/>
    <col min="33" max="33" width="8.28515625" style="7" customWidth="1"/>
    <col min="34" max="34" width="7.85546875" style="1" customWidth="1"/>
    <col min="35" max="35" width="15.28515625" style="10" customWidth="1"/>
  </cols>
  <sheetData>
    <row r="1" spans="1:35" ht="20.100000000000001" customHeight="1" x14ac:dyDescent="0.2">
      <c r="A1" s="148" t="s">
        <v>158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50"/>
    </row>
    <row r="2" spans="1:35" s="4" customFormat="1" ht="20.100000000000001" customHeight="1" x14ac:dyDescent="0.2">
      <c r="A2" s="176" t="s">
        <v>21</v>
      </c>
      <c r="B2" s="171" t="s">
        <v>284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2"/>
      <c r="AD2" s="172"/>
      <c r="AE2" s="172"/>
      <c r="AF2" s="172"/>
      <c r="AG2" s="172"/>
      <c r="AH2" s="172"/>
      <c r="AI2" s="173"/>
    </row>
    <row r="3" spans="1:35" s="5" customFormat="1" ht="20.100000000000001" customHeight="1" x14ac:dyDescent="0.2">
      <c r="A3" s="176"/>
      <c r="B3" s="177">
        <v>1</v>
      </c>
      <c r="C3" s="177">
        <f>SUM(B3+1)</f>
        <v>2</v>
      </c>
      <c r="D3" s="177">
        <f t="shared" ref="D3:AD3" si="0">SUM(C3+1)</f>
        <v>3</v>
      </c>
      <c r="E3" s="177">
        <f t="shared" si="0"/>
        <v>4</v>
      </c>
      <c r="F3" s="177">
        <f t="shared" si="0"/>
        <v>5</v>
      </c>
      <c r="G3" s="177">
        <f t="shared" si="0"/>
        <v>6</v>
      </c>
      <c r="H3" s="177">
        <f t="shared" si="0"/>
        <v>7</v>
      </c>
      <c r="I3" s="177">
        <f t="shared" si="0"/>
        <v>8</v>
      </c>
      <c r="J3" s="177">
        <f t="shared" si="0"/>
        <v>9</v>
      </c>
      <c r="K3" s="177">
        <f t="shared" si="0"/>
        <v>10</v>
      </c>
      <c r="L3" s="177">
        <f t="shared" si="0"/>
        <v>11</v>
      </c>
      <c r="M3" s="177">
        <f t="shared" si="0"/>
        <v>12</v>
      </c>
      <c r="N3" s="177">
        <f t="shared" si="0"/>
        <v>13</v>
      </c>
      <c r="O3" s="177">
        <f t="shared" si="0"/>
        <v>14</v>
      </c>
      <c r="P3" s="177">
        <f t="shared" si="0"/>
        <v>15</v>
      </c>
      <c r="Q3" s="177">
        <f t="shared" si="0"/>
        <v>16</v>
      </c>
      <c r="R3" s="177">
        <f t="shared" si="0"/>
        <v>17</v>
      </c>
      <c r="S3" s="177">
        <f t="shared" si="0"/>
        <v>18</v>
      </c>
      <c r="T3" s="177">
        <f t="shared" si="0"/>
        <v>19</v>
      </c>
      <c r="U3" s="177">
        <f t="shared" si="0"/>
        <v>20</v>
      </c>
      <c r="V3" s="177">
        <f t="shared" si="0"/>
        <v>21</v>
      </c>
      <c r="W3" s="177">
        <f t="shared" si="0"/>
        <v>22</v>
      </c>
      <c r="X3" s="177">
        <f t="shared" si="0"/>
        <v>23</v>
      </c>
      <c r="Y3" s="177">
        <f t="shared" si="0"/>
        <v>24</v>
      </c>
      <c r="Z3" s="177">
        <f t="shared" si="0"/>
        <v>25</v>
      </c>
      <c r="AA3" s="177">
        <f t="shared" si="0"/>
        <v>26</v>
      </c>
      <c r="AB3" s="177">
        <f t="shared" si="0"/>
        <v>27</v>
      </c>
      <c r="AC3" s="177">
        <f t="shared" si="0"/>
        <v>28</v>
      </c>
      <c r="AD3" s="177">
        <f t="shared" si="0"/>
        <v>29</v>
      </c>
      <c r="AE3" s="178">
        <v>30</v>
      </c>
      <c r="AF3" s="178">
        <v>31</v>
      </c>
      <c r="AG3" s="95" t="s">
        <v>29</v>
      </c>
      <c r="AH3" s="97" t="s">
        <v>27</v>
      </c>
      <c r="AI3" s="174" t="s">
        <v>153</v>
      </c>
    </row>
    <row r="4" spans="1:35" s="5" customFormat="1" ht="20.100000000000001" customHeight="1" x14ac:dyDescent="0.2">
      <c r="A4" s="176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95" t="s">
        <v>25</v>
      </c>
      <c r="AH4" s="97" t="s">
        <v>25</v>
      </c>
      <c r="AI4" s="175" t="s">
        <v>25</v>
      </c>
    </row>
    <row r="5" spans="1:35" s="5" customFormat="1" x14ac:dyDescent="0.2">
      <c r="A5" s="47" t="s">
        <v>30</v>
      </c>
      <c r="B5" s="102">
        <f>[1]Agosto!$K$5</f>
        <v>0</v>
      </c>
      <c r="C5" s="102">
        <f>[1]Agosto!$K$6</f>
        <v>0</v>
      </c>
      <c r="D5" s="102">
        <f>[1]Agosto!$K$7</f>
        <v>0</v>
      </c>
      <c r="E5" s="102">
        <f>[1]Agosto!$K$8</f>
        <v>1</v>
      </c>
      <c r="F5" s="102">
        <f>[1]Agosto!$K$9</f>
        <v>2</v>
      </c>
      <c r="G5" s="102">
        <f>[1]Agosto!$K$10</f>
        <v>0.2</v>
      </c>
      <c r="H5" s="102">
        <f>[1]Agosto!$K$11</f>
        <v>0</v>
      </c>
      <c r="I5" s="102">
        <f>[1]Agosto!$K$12</f>
        <v>0</v>
      </c>
      <c r="J5" s="102">
        <f>[1]Agosto!$K$13</f>
        <v>0</v>
      </c>
      <c r="K5" s="102">
        <f>[1]Agosto!$K$14</f>
        <v>0</v>
      </c>
      <c r="L5" s="102">
        <f>[1]Agosto!$K$15</f>
        <v>0</v>
      </c>
      <c r="M5" s="102">
        <f>[1]Agosto!$K$16</f>
        <v>0</v>
      </c>
      <c r="N5" s="102">
        <f>[1]Agosto!$K$17</f>
        <v>0</v>
      </c>
      <c r="O5" s="102">
        <f>[1]Agosto!$K$18</f>
        <v>0</v>
      </c>
      <c r="P5" s="102">
        <f>[1]Agosto!$K$19</f>
        <v>0</v>
      </c>
      <c r="Q5" s="102">
        <f>[1]Agosto!$K$20</f>
        <v>0</v>
      </c>
      <c r="R5" s="102">
        <f>[1]Agosto!$K$21</f>
        <v>0</v>
      </c>
      <c r="S5" s="102">
        <f>[1]Agosto!$K$22</f>
        <v>0</v>
      </c>
      <c r="T5" s="102">
        <f>[1]Agosto!$K$23</f>
        <v>0</v>
      </c>
      <c r="U5" s="102">
        <f>[1]Agosto!$K$24</f>
        <v>0</v>
      </c>
      <c r="V5" s="102">
        <f>[1]Agosto!$K$25</f>
        <v>0</v>
      </c>
      <c r="W5" s="102">
        <f>[1]Agosto!$K$26</f>
        <v>0</v>
      </c>
      <c r="X5" s="102">
        <f>[1]Agosto!$K$27</f>
        <v>0</v>
      </c>
      <c r="Y5" s="102">
        <f>[1]Agosto!$K$28</f>
        <v>0</v>
      </c>
      <c r="Z5" s="102">
        <f>[1]Agosto!$K$29</f>
        <v>0</v>
      </c>
      <c r="AA5" s="102">
        <f>[1]Agosto!$K$30</f>
        <v>0</v>
      </c>
      <c r="AB5" s="102">
        <f>[1]Agosto!$K$31</f>
        <v>0</v>
      </c>
      <c r="AC5" s="102">
        <f>[1]Agosto!$K$32</f>
        <v>0</v>
      </c>
      <c r="AD5" s="102">
        <f>[1]Agosto!$K$33</f>
        <v>0</v>
      </c>
      <c r="AE5" s="102">
        <f>[1]Agosto!$K$34</f>
        <v>0</v>
      </c>
      <c r="AF5" s="102">
        <f>[1]Agosto!$K$35</f>
        <v>0</v>
      </c>
      <c r="AG5" s="109">
        <f t="shared" ref="AG5:AG7" si="1">SUM(B5:AF5)</f>
        <v>3.2</v>
      </c>
      <c r="AH5" s="111">
        <f t="shared" ref="AH5:AH7" si="2">MAX(B5:AF5)</f>
        <v>2</v>
      </c>
      <c r="AI5" s="55">
        <f t="shared" ref="AI5:AI7" si="3">COUNTIF(B5:AF5,"=0,0")</f>
        <v>28</v>
      </c>
    </row>
    <row r="6" spans="1:35" s="5" customFormat="1" x14ac:dyDescent="0.2">
      <c r="A6" s="47" t="s">
        <v>291</v>
      </c>
      <c r="B6" s="102" t="str">
        <f>[2]Agosto!$K$5</f>
        <v>*</v>
      </c>
      <c r="C6" s="102" t="str">
        <f>[2]Agosto!$K$6</f>
        <v>*</v>
      </c>
      <c r="D6" s="102" t="str">
        <f>[2]Agosto!$K$7</f>
        <v>*</v>
      </c>
      <c r="E6" s="102" t="str">
        <f>[2]Agosto!$K$8</f>
        <v>*</v>
      </c>
      <c r="F6" s="102" t="str">
        <f>[2]Agosto!$K$9</f>
        <v>*</v>
      </c>
      <c r="G6" s="102" t="str">
        <f>[2]Agosto!$K$10</f>
        <v>*</v>
      </c>
      <c r="H6" s="102" t="str">
        <f>[2]Agosto!$K$11</f>
        <v>*</v>
      </c>
      <c r="I6" s="102" t="str">
        <f>[2]Agosto!$K$12</f>
        <v>*</v>
      </c>
      <c r="J6" s="102" t="str">
        <f>[2]Agosto!$K$13</f>
        <v>*</v>
      </c>
      <c r="K6" s="102" t="str">
        <f>[2]Agosto!$K$14</f>
        <v>*</v>
      </c>
      <c r="L6" s="102" t="str">
        <f>[2]Agosto!$K$15</f>
        <v>*</v>
      </c>
      <c r="M6" s="102" t="str">
        <f>[2]Agosto!$K$16</f>
        <v>*</v>
      </c>
      <c r="N6" s="102" t="str">
        <f>[2]Agosto!$K$17</f>
        <v>*</v>
      </c>
      <c r="O6" s="102" t="str">
        <f>[2]Agosto!$K$18</f>
        <v>*</v>
      </c>
      <c r="P6" s="102" t="str">
        <f>[2]Agosto!$K$19</f>
        <v>*</v>
      </c>
      <c r="Q6" s="102" t="str">
        <f>[2]Agosto!$K$20</f>
        <v>*</v>
      </c>
      <c r="R6" s="102" t="str">
        <f>[2]Agosto!$K$21</f>
        <v>*</v>
      </c>
      <c r="S6" s="102" t="str">
        <f>[2]Agosto!$K$22</f>
        <v>*</v>
      </c>
      <c r="T6" s="102" t="str">
        <f>[2]Agosto!$K$23</f>
        <v>*</v>
      </c>
      <c r="U6" s="102" t="str">
        <f>[2]Agosto!$K$24</f>
        <v>*</v>
      </c>
      <c r="V6" s="102">
        <f>[2]Agosto!$K$25</f>
        <v>0</v>
      </c>
      <c r="W6" s="102">
        <f>[2]Agosto!$K$26</f>
        <v>0</v>
      </c>
      <c r="X6" s="102">
        <f>[2]Agosto!$K$27</f>
        <v>0</v>
      </c>
      <c r="Y6" s="102">
        <f>[2]Agosto!$K$28</f>
        <v>0</v>
      </c>
      <c r="Z6" s="102">
        <f>[2]Agosto!$K$29</f>
        <v>0</v>
      </c>
      <c r="AA6" s="102">
        <f>[2]Agosto!$K$30</f>
        <v>0</v>
      </c>
      <c r="AB6" s="102">
        <f>[2]Agosto!$K$31</f>
        <v>0</v>
      </c>
      <c r="AC6" s="102">
        <f>[2]Agosto!$K$32</f>
        <v>0</v>
      </c>
      <c r="AD6" s="102">
        <f>[2]Agosto!$K$33</f>
        <v>0</v>
      </c>
      <c r="AE6" s="102">
        <f>[2]Agosto!$K$34</f>
        <v>0</v>
      </c>
      <c r="AF6" s="102">
        <f>[2]Agosto!$K$35</f>
        <v>0</v>
      </c>
      <c r="AG6" s="109">
        <f t="shared" si="1"/>
        <v>0</v>
      </c>
      <c r="AH6" s="111">
        <f t="shared" si="2"/>
        <v>0</v>
      </c>
      <c r="AI6" s="55">
        <f t="shared" si="3"/>
        <v>11</v>
      </c>
    </row>
    <row r="7" spans="1:35" s="5" customFormat="1" x14ac:dyDescent="0.2">
      <c r="A7" s="47" t="s">
        <v>289</v>
      </c>
      <c r="B7" s="104" t="str">
        <f>[3]Agosto!$K$5</f>
        <v>*</v>
      </c>
      <c r="C7" s="104" t="str">
        <f>[3]Agosto!$K$6</f>
        <v>*</v>
      </c>
      <c r="D7" s="104" t="str">
        <f>[3]Agosto!$K$7</f>
        <v>*</v>
      </c>
      <c r="E7" s="104" t="str">
        <f>[3]Agosto!$K$8</f>
        <v>*</v>
      </c>
      <c r="F7" s="104" t="str">
        <f>[3]Agosto!$K$9</f>
        <v>*</v>
      </c>
      <c r="G7" s="104" t="str">
        <f>[3]Agosto!$K$10</f>
        <v>*</v>
      </c>
      <c r="H7" s="104" t="str">
        <f>[3]Agosto!$K$11</f>
        <v>*</v>
      </c>
      <c r="I7" s="104" t="str">
        <f>[3]Agosto!$K$12</f>
        <v>*</v>
      </c>
      <c r="J7" s="104" t="str">
        <f>[3]Agosto!$K$13</f>
        <v>*</v>
      </c>
      <c r="K7" s="104" t="str">
        <f>[3]Agosto!$K$14</f>
        <v>*</v>
      </c>
      <c r="L7" s="104" t="str">
        <f>[3]Agosto!$K$15</f>
        <v>*</v>
      </c>
      <c r="M7" s="104" t="str">
        <f>[3]Agosto!$K$16</f>
        <v>*</v>
      </c>
      <c r="N7" s="104" t="str">
        <f>[3]Agosto!$K$17</f>
        <v>*</v>
      </c>
      <c r="O7" s="104">
        <f>[3]Agosto!$K$18</f>
        <v>0.8</v>
      </c>
      <c r="P7" s="104">
        <f>[3]Agosto!$K$19</f>
        <v>0</v>
      </c>
      <c r="Q7" s="104">
        <f>[3]Agosto!$K$20</f>
        <v>0</v>
      </c>
      <c r="R7" s="104">
        <f>[3]Agosto!$K$21</f>
        <v>0</v>
      </c>
      <c r="S7" s="104">
        <f>[3]Agosto!$K$22</f>
        <v>0</v>
      </c>
      <c r="T7" s="104">
        <f>[3]Agosto!$K$23</f>
        <v>0</v>
      </c>
      <c r="U7" s="104">
        <f>[3]Agosto!$K$24</f>
        <v>0</v>
      </c>
      <c r="V7" s="104">
        <f>[3]Agosto!$K$25</f>
        <v>0</v>
      </c>
      <c r="W7" s="104">
        <f>[3]Agosto!$K$26</f>
        <v>0</v>
      </c>
      <c r="X7" s="104">
        <f>[3]Agosto!$K$27</f>
        <v>0</v>
      </c>
      <c r="Y7" s="104">
        <f>[3]Agosto!$K$28</f>
        <v>0</v>
      </c>
      <c r="Z7" s="104">
        <f>[3]Agosto!$K$29</f>
        <v>0</v>
      </c>
      <c r="AA7" s="104">
        <f>[3]Agosto!$K$30</f>
        <v>0</v>
      </c>
      <c r="AB7" s="104">
        <f>[3]Agosto!$K$31</f>
        <v>0</v>
      </c>
      <c r="AC7" s="104">
        <f>[3]Agosto!$K$32</f>
        <v>6.8</v>
      </c>
      <c r="AD7" s="104">
        <f>[3]Agosto!$K$33</f>
        <v>0</v>
      </c>
      <c r="AE7" s="104">
        <f>[3]Agosto!$K$34</f>
        <v>0</v>
      </c>
      <c r="AF7" s="104">
        <f>[3]Agosto!$K$35</f>
        <v>0</v>
      </c>
      <c r="AG7" s="109">
        <f t="shared" si="1"/>
        <v>7.6</v>
      </c>
      <c r="AH7" s="111">
        <f t="shared" si="2"/>
        <v>6.8</v>
      </c>
      <c r="AI7" s="55">
        <f t="shared" si="3"/>
        <v>16</v>
      </c>
    </row>
    <row r="8" spans="1:35" x14ac:dyDescent="0.2">
      <c r="A8" s="47" t="s">
        <v>0</v>
      </c>
      <c r="B8" s="104">
        <f>[4]Agosto!$K$5</f>
        <v>0</v>
      </c>
      <c r="C8" s="104">
        <f>[4]Agosto!$K$6</f>
        <v>0</v>
      </c>
      <c r="D8" s="104">
        <f>[4]Agosto!$K$7</f>
        <v>0</v>
      </c>
      <c r="E8" s="104">
        <f>[4]Agosto!$K$8</f>
        <v>8.9999999999999982</v>
      </c>
      <c r="F8" s="104">
        <f>[4]Agosto!$K$9</f>
        <v>0</v>
      </c>
      <c r="G8" s="104">
        <f>[4]Agosto!$K$10</f>
        <v>0.2</v>
      </c>
      <c r="H8" s="104">
        <f>[4]Agosto!$K$11</f>
        <v>0</v>
      </c>
      <c r="I8" s="104">
        <f>[4]Agosto!$K$12</f>
        <v>0</v>
      </c>
      <c r="J8" s="104">
        <f>[4]Agosto!$K$13</f>
        <v>0.2</v>
      </c>
      <c r="K8" s="104">
        <f>[4]Agosto!$K$14</f>
        <v>0</v>
      </c>
      <c r="L8" s="104">
        <f>[4]Agosto!$K$15</f>
        <v>0</v>
      </c>
      <c r="M8" s="104">
        <f>[4]Agosto!$K$16</f>
        <v>0</v>
      </c>
      <c r="N8" s="104">
        <f>[4]Agosto!$K$17</f>
        <v>0</v>
      </c>
      <c r="O8" s="104">
        <f>[4]Agosto!$K$18</f>
        <v>0</v>
      </c>
      <c r="P8" s="104">
        <f>[4]Agosto!$K$19</f>
        <v>0</v>
      </c>
      <c r="Q8" s="104">
        <f>[4]Agosto!$K$20</f>
        <v>0</v>
      </c>
      <c r="R8" s="104">
        <f>[4]Agosto!$K$21</f>
        <v>0</v>
      </c>
      <c r="S8" s="104">
        <f>[4]Agosto!$K$22</f>
        <v>0</v>
      </c>
      <c r="T8" s="104">
        <f>[4]Agosto!$K$23</f>
        <v>6.4</v>
      </c>
      <c r="U8" s="104">
        <f>[4]Agosto!$K$24</f>
        <v>8.1999999999999993</v>
      </c>
      <c r="V8" s="104">
        <f>[4]Agosto!$K$25</f>
        <v>0</v>
      </c>
      <c r="W8" s="104">
        <f>[4]Agosto!$K$26</f>
        <v>0</v>
      </c>
      <c r="X8" s="104">
        <f>[4]Agosto!$K$27</f>
        <v>0</v>
      </c>
      <c r="Y8" s="104">
        <f>[4]Agosto!$K$28</f>
        <v>2.6</v>
      </c>
      <c r="Z8" s="104">
        <f>[4]Agosto!$K$29</f>
        <v>0</v>
      </c>
      <c r="AA8" s="104">
        <f>[4]Agosto!$K$30</f>
        <v>0</v>
      </c>
      <c r="AB8" s="104">
        <f>[4]Agosto!$K$31</f>
        <v>0</v>
      </c>
      <c r="AC8" s="104">
        <f>[4]Agosto!$K$32</f>
        <v>0</v>
      </c>
      <c r="AD8" s="104">
        <f>[4]Agosto!$K$33</f>
        <v>0</v>
      </c>
      <c r="AE8" s="104">
        <f>[4]Agosto!$K$34</f>
        <v>0</v>
      </c>
      <c r="AF8" s="104">
        <f>[4]Agosto!$K$35</f>
        <v>0</v>
      </c>
      <c r="AG8" s="109">
        <f t="shared" ref="AG8:AG71" si="4">SUM(B8:AF8)</f>
        <v>26.599999999999998</v>
      </c>
      <c r="AH8" s="111">
        <f t="shared" ref="AH8:AH71" si="5">MAX(B8:AF8)</f>
        <v>8.9999999999999982</v>
      </c>
      <c r="AI8" s="55">
        <f t="shared" ref="AI8:AI73" si="6">COUNTIF(B8:AF8,"=0,0")</f>
        <v>25</v>
      </c>
    </row>
    <row r="9" spans="1:35" x14ac:dyDescent="0.2">
      <c r="A9" s="47" t="s">
        <v>301</v>
      </c>
      <c r="B9" s="104" t="str">
        <f>[5]Agosto!$K$5</f>
        <v>*</v>
      </c>
      <c r="C9" s="104" t="str">
        <f>[5]Agosto!$K$6</f>
        <v>*</v>
      </c>
      <c r="D9" s="104" t="str">
        <f>[5]Agosto!$K$7</f>
        <v>*</v>
      </c>
      <c r="E9" s="104" t="str">
        <f>[5]Agosto!$K$8</f>
        <v>*</v>
      </c>
      <c r="F9" s="104" t="str">
        <f>[5]Agosto!$K$9</f>
        <v>*</v>
      </c>
      <c r="G9" s="104" t="str">
        <f>[5]Agosto!$K$10</f>
        <v>*</v>
      </c>
      <c r="H9" s="104" t="str">
        <f>[5]Agosto!$K$11</f>
        <v>*</v>
      </c>
      <c r="I9" s="104" t="str">
        <f>[5]Agosto!$K$12</f>
        <v>*</v>
      </c>
      <c r="J9" s="104" t="str">
        <f>[5]Agosto!$K$13</f>
        <v>*</v>
      </c>
      <c r="K9" s="104" t="str">
        <f>[5]Agosto!$K$14</f>
        <v>*</v>
      </c>
      <c r="L9" s="104" t="str">
        <f>[5]Agosto!$K$15</f>
        <v>*</v>
      </c>
      <c r="M9" s="104" t="str">
        <f>[5]Agosto!$K$16</f>
        <v>*</v>
      </c>
      <c r="N9" s="104" t="str">
        <f>[5]Agosto!$K$17</f>
        <v>*</v>
      </c>
      <c r="O9" s="104" t="str">
        <f>[5]Agosto!$K$18</f>
        <v>*</v>
      </c>
      <c r="P9" s="104" t="str">
        <f>[5]Agosto!$K$19</f>
        <v>*</v>
      </c>
      <c r="Q9" s="104" t="str">
        <f>[5]Agosto!$K$20</f>
        <v>*</v>
      </c>
      <c r="R9" s="104" t="str">
        <f>[5]Agosto!$K$21</f>
        <v>*</v>
      </c>
      <c r="S9" s="104" t="str">
        <f>[5]Agosto!$K$22</f>
        <v>*</v>
      </c>
      <c r="T9" s="104" t="str">
        <f>[5]Agosto!$K$23</f>
        <v>*</v>
      </c>
      <c r="U9" s="104" t="str">
        <f>[5]Agosto!$K$24</f>
        <v>*</v>
      </c>
      <c r="V9" s="104" t="str">
        <f>[5]Agosto!$K$25</f>
        <v>*</v>
      </c>
      <c r="W9" s="104" t="str">
        <f>[5]Agosto!$K$26</f>
        <v>*</v>
      </c>
      <c r="X9" s="104" t="str">
        <f>[5]Agosto!$K$27</f>
        <v>*</v>
      </c>
      <c r="Y9" s="104" t="str">
        <f>[5]Agosto!$K$28</f>
        <v>*</v>
      </c>
      <c r="Z9" s="104" t="str">
        <f>[5]Agosto!$K$29</f>
        <v>*</v>
      </c>
      <c r="AA9" s="104" t="str">
        <f>[5]Agosto!$K$30</f>
        <v>*</v>
      </c>
      <c r="AB9" s="104" t="str">
        <f>[5]Agosto!$K$31</f>
        <v>*</v>
      </c>
      <c r="AC9" s="104" t="str">
        <f>[5]Agosto!$K$32</f>
        <v>*</v>
      </c>
      <c r="AD9" s="104" t="str">
        <f>[5]Agosto!$K$33</f>
        <v>*</v>
      </c>
      <c r="AE9" s="104">
        <f>[5]Agosto!$K$34</f>
        <v>6.2</v>
      </c>
      <c r="AF9" s="104">
        <f>[5]Agosto!$K$35</f>
        <v>0</v>
      </c>
      <c r="AG9" s="109">
        <f t="shared" si="4"/>
        <v>6.2</v>
      </c>
      <c r="AH9" s="111">
        <f t="shared" si="5"/>
        <v>6.2</v>
      </c>
      <c r="AI9" s="55">
        <f t="shared" si="6"/>
        <v>1</v>
      </c>
    </row>
    <row r="10" spans="1:35" x14ac:dyDescent="0.2">
      <c r="A10" s="47" t="s">
        <v>81</v>
      </c>
      <c r="B10" s="104">
        <f>[6]Agosto!$K$5</f>
        <v>0</v>
      </c>
      <c r="C10" s="104">
        <f>[6]Agosto!$K$6</f>
        <v>0</v>
      </c>
      <c r="D10" s="104">
        <f>[6]Agosto!$K$7</f>
        <v>0</v>
      </c>
      <c r="E10" s="104">
        <f>[6]Agosto!$K$8</f>
        <v>12.999999999999998</v>
      </c>
      <c r="F10" s="104">
        <f>[6]Agosto!$K$9</f>
        <v>0.4</v>
      </c>
      <c r="G10" s="104">
        <f>[6]Agosto!$K$10</f>
        <v>0</v>
      </c>
      <c r="H10" s="104">
        <f>[6]Agosto!$K$11</f>
        <v>0</v>
      </c>
      <c r="I10" s="104">
        <f>[6]Agosto!$K$12</f>
        <v>1.5999999999999999</v>
      </c>
      <c r="J10" s="104">
        <f>[6]Agosto!$K$13</f>
        <v>0</v>
      </c>
      <c r="K10" s="104">
        <f>[6]Agosto!$K$14</f>
        <v>0</v>
      </c>
      <c r="L10" s="104">
        <f>[6]Agosto!$K$15</f>
        <v>0</v>
      </c>
      <c r="M10" s="104">
        <f>[6]Agosto!$K$16</f>
        <v>0</v>
      </c>
      <c r="N10" s="104">
        <f>[6]Agosto!$K$17</f>
        <v>0</v>
      </c>
      <c r="O10" s="104">
        <f>[6]Agosto!$K$18</f>
        <v>0</v>
      </c>
      <c r="P10" s="104">
        <f>[6]Agosto!$K$19</f>
        <v>0</v>
      </c>
      <c r="Q10" s="104">
        <f>[6]Agosto!$K$20</f>
        <v>0</v>
      </c>
      <c r="R10" s="104">
        <f>[6]Agosto!$K$21</f>
        <v>0</v>
      </c>
      <c r="S10" s="104">
        <f>[6]Agosto!$K$22</f>
        <v>0</v>
      </c>
      <c r="T10" s="104">
        <f>[6]Agosto!$K$23</f>
        <v>0</v>
      </c>
      <c r="U10" s="104">
        <f>[6]Agosto!$K$24</f>
        <v>1.8</v>
      </c>
      <c r="V10" s="104">
        <f>[6]Agosto!$K$25</f>
        <v>0</v>
      </c>
      <c r="W10" s="104">
        <f>[6]Agosto!$K$26</f>
        <v>0</v>
      </c>
      <c r="X10" s="104">
        <f>[6]Agosto!$K$27</f>
        <v>0</v>
      </c>
      <c r="Y10" s="104">
        <f>[6]Agosto!$K$28</f>
        <v>0</v>
      </c>
      <c r="Z10" s="104">
        <f>[6]Agosto!$K$29</f>
        <v>0</v>
      </c>
      <c r="AA10" s="104">
        <f>[6]Agosto!$K$30</f>
        <v>0</v>
      </c>
      <c r="AB10" s="104">
        <f>[6]Agosto!$K$31</f>
        <v>0</v>
      </c>
      <c r="AC10" s="104">
        <f>[6]Agosto!$K$32</f>
        <v>0</v>
      </c>
      <c r="AD10" s="104">
        <f>[6]Agosto!$K$33</f>
        <v>0</v>
      </c>
      <c r="AE10" s="104">
        <f>[6]Agosto!$K$34</f>
        <v>0</v>
      </c>
      <c r="AF10" s="104">
        <f>[6]Agosto!$K$35</f>
        <v>0</v>
      </c>
      <c r="AG10" s="109">
        <f t="shared" si="4"/>
        <v>16.799999999999997</v>
      </c>
      <c r="AH10" s="111">
        <f t="shared" si="5"/>
        <v>12.999999999999998</v>
      </c>
      <c r="AI10" s="55">
        <f t="shared" si="6"/>
        <v>27</v>
      </c>
    </row>
    <row r="11" spans="1:35" x14ac:dyDescent="0.2">
      <c r="A11" s="47" t="s">
        <v>1</v>
      </c>
      <c r="B11" s="104">
        <f>[7]Agosto!$K$5</f>
        <v>0</v>
      </c>
      <c r="C11" s="104">
        <f>[7]Agosto!$K$6</f>
        <v>0</v>
      </c>
      <c r="D11" s="104">
        <f>[7]Agosto!$K$7</f>
        <v>0</v>
      </c>
      <c r="E11" s="104">
        <f>[7]Agosto!$K$8</f>
        <v>10.999999999999998</v>
      </c>
      <c r="F11" s="104">
        <f>[7]Agosto!$K$9</f>
        <v>1.8</v>
      </c>
      <c r="G11" s="104">
        <f>[7]Agosto!$K$10</f>
        <v>0</v>
      </c>
      <c r="H11" s="104">
        <f>[7]Agosto!$K$11</f>
        <v>0</v>
      </c>
      <c r="I11" s="104">
        <f>[7]Agosto!$K$12</f>
        <v>0</v>
      </c>
      <c r="J11" s="104">
        <f>[7]Agosto!$K$13</f>
        <v>0</v>
      </c>
      <c r="K11" s="104">
        <f>[7]Agosto!$K$14</f>
        <v>0</v>
      </c>
      <c r="L11" s="104">
        <f>[7]Agosto!$K$15</f>
        <v>0</v>
      </c>
      <c r="M11" s="104">
        <f>[7]Agosto!$K$16</f>
        <v>0</v>
      </c>
      <c r="N11" s="104">
        <f>[7]Agosto!$K$17</f>
        <v>0</v>
      </c>
      <c r="O11" s="104">
        <f>[7]Agosto!$K$18</f>
        <v>0</v>
      </c>
      <c r="P11" s="104">
        <f>[7]Agosto!$K$19</f>
        <v>0</v>
      </c>
      <c r="Q11" s="104">
        <f>[7]Agosto!$K$20</f>
        <v>0</v>
      </c>
      <c r="R11" s="104">
        <f>[7]Agosto!$K$21</f>
        <v>0</v>
      </c>
      <c r="S11" s="104">
        <f>[7]Agosto!$K$22</f>
        <v>0</v>
      </c>
      <c r="T11" s="104">
        <f>[7]Agosto!$K$23</f>
        <v>0</v>
      </c>
      <c r="U11" s="104">
        <f>[7]Agosto!$K$24</f>
        <v>0</v>
      </c>
      <c r="V11" s="104">
        <f>[7]Agosto!$K$25</f>
        <v>0</v>
      </c>
      <c r="W11" s="104">
        <f>[7]Agosto!$K$26</f>
        <v>0</v>
      </c>
      <c r="X11" s="104">
        <f>[7]Agosto!$K$27</f>
        <v>0</v>
      </c>
      <c r="Y11" s="104">
        <f>[7]Agosto!$K$28</f>
        <v>0</v>
      </c>
      <c r="Z11" s="104">
        <f>[7]Agosto!$K$29</f>
        <v>0</v>
      </c>
      <c r="AA11" s="104">
        <f>[7]Agosto!$K$30</f>
        <v>0</v>
      </c>
      <c r="AB11" s="104">
        <f>[7]Agosto!$K$31</f>
        <v>0</v>
      </c>
      <c r="AC11" s="104">
        <f>[7]Agosto!$K$32</f>
        <v>0</v>
      </c>
      <c r="AD11" s="104">
        <f>[7]Agosto!$K$33</f>
        <v>0</v>
      </c>
      <c r="AE11" s="104">
        <f>[7]Agosto!$K$34</f>
        <v>0</v>
      </c>
      <c r="AF11" s="104">
        <f>[7]Agosto!$K$35</f>
        <v>0</v>
      </c>
      <c r="AG11" s="109">
        <f t="shared" si="4"/>
        <v>12.799999999999999</v>
      </c>
      <c r="AH11" s="111">
        <f t="shared" si="5"/>
        <v>10.999999999999998</v>
      </c>
      <c r="AI11" s="55">
        <f t="shared" si="6"/>
        <v>29</v>
      </c>
    </row>
    <row r="12" spans="1:35" x14ac:dyDescent="0.2">
      <c r="A12" s="47" t="s">
        <v>285</v>
      </c>
      <c r="B12" s="104" t="str">
        <f>[8]Agosto!$K$5</f>
        <v>*</v>
      </c>
      <c r="C12" s="104" t="str">
        <f>[8]Agosto!$K$6</f>
        <v>*</v>
      </c>
      <c r="D12" s="104" t="str">
        <f>[8]Agosto!$K$7</f>
        <v>*</v>
      </c>
      <c r="E12" s="104" t="str">
        <f>[8]Agosto!$K$8</f>
        <v>*</v>
      </c>
      <c r="F12" s="104" t="str">
        <f>[8]Agosto!$K$9</f>
        <v>*</v>
      </c>
      <c r="G12" s="104">
        <f>[8]Agosto!$K$10</f>
        <v>10</v>
      </c>
      <c r="H12" s="104">
        <f>[8]Agosto!$K$11</f>
        <v>0.2</v>
      </c>
      <c r="I12" s="104">
        <f>[8]Agosto!$K$12</f>
        <v>0</v>
      </c>
      <c r="J12" s="104">
        <f>[8]Agosto!$K$13</f>
        <v>0</v>
      </c>
      <c r="K12" s="104">
        <f>[8]Agosto!$K$14</f>
        <v>0</v>
      </c>
      <c r="L12" s="104">
        <f>[8]Agosto!$K$15</f>
        <v>0</v>
      </c>
      <c r="M12" s="104">
        <f>[8]Agosto!$K$16</f>
        <v>0</v>
      </c>
      <c r="N12" s="104">
        <f>[8]Agosto!$K$17</f>
        <v>0</v>
      </c>
      <c r="O12" s="104">
        <f>[8]Agosto!$K$18</f>
        <v>0</v>
      </c>
      <c r="P12" s="104">
        <f>[8]Agosto!$K$19</f>
        <v>0</v>
      </c>
      <c r="Q12" s="104">
        <f>[8]Agosto!$K$20</f>
        <v>0</v>
      </c>
      <c r="R12" s="104">
        <f>[8]Agosto!$K$21</f>
        <v>0</v>
      </c>
      <c r="S12" s="104">
        <f>[8]Agosto!$K$22</f>
        <v>0</v>
      </c>
      <c r="T12" s="104">
        <f>[8]Agosto!$K$23</f>
        <v>0</v>
      </c>
      <c r="U12" s="104">
        <f>[8]Agosto!$K$24</f>
        <v>0</v>
      </c>
      <c r="V12" s="104">
        <f>[8]Agosto!$K$25</f>
        <v>0</v>
      </c>
      <c r="W12" s="104">
        <f>[8]Agosto!$K$26</f>
        <v>0</v>
      </c>
      <c r="X12" s="104">
        <f>[8]Agosto!$K$27</f>
        <v>0</v>
      </c>
      <c r="Y12" s="104">
        <f>[8]Agosto!$K$28</f>
        <v>0</v>
      </c>
      <c r="Z12" s="104">
        <f>[8]Agosto!$K$29</f>
        <v>0</v>
      </c>
      <c r="AA12" s="104">
        <f>[8]Agosto!$K$30</f>
        <v>0</v>
      </c>
      <c r="AB12" s="104">
        <f>[8]Agosto!$K$31</f>
        <v>0</v>
      </c>
      <c r="AC12" s="104">
        <f>[8]Agosto!$K$32</f>
        <v>0</v>
      </c>
      <c r="AD12" s="104">
        <f>[8]Agosto!$K$33</f>
        <v>0</v>
      </c>
      <c r="AE12" s="104">
        <f>[8]Agosto!$K$34</f>
        <v>0</v>
      </c>
      <c r="AF12" s="104">
        <f>[8]Agosto!$K$35</f>
        <v>0</v>
      </c>
      <c r="AG12" s="109">
        <f t="shared" si="4"/>
        <v>10.199999999999999</v>
      </c>
      <c r="AH12" s="111">
        <f t="shared" si="5"/>
        <v>10</v>
      </c>
      <c r="AI12" s="55">
        <f t="shared" si="6"/>
        <v>24</v>
      </c>
    </row>
    <row r="13" spans="1:35" x14ac:dyDescent="0.2">
      <c r="A13" s="47" t="s">
        <v>138</v>
      </c>
      <c r="B13" s="104">
        <f>[9]Agosto!$K$5</f>
        <v>0</v>
      </c>
      <c r="C13" s="104">
        <f>[9]Agosto!$K$6</f>
        <v>0</v>
      </c>
      <c r="D13" s="104">
        <f>[9]Agosto!$K$7</f>
        <v>0</v>
      </c>
      <c r="E13" s="104">
        <f>[9]Agosto!$K$8</f>
        <v>11.800000000000002</v>
      </c>
      <c r="F13" s="104">
        <f>[9]Agosto!$K$9</f>
        <v>0</v>
      </c>
      <c r="G13" s="104">
        <f>[9]Agosto!$K$10</f>
        <v>0.2</v>
      </c>
      <c r="H13" s="104">
        <f>[9]Agosto!$K$11</f>
        <v>0</v>
      </c>
      <c r="I13" s="104">
        <f>[9]Agosto!$K$12</f>
        <v>0.4</v>
      </c>
      <c r="J13" s="104">
        <f>[9]Agosto!$K$13</f>
        <v>0</v>
      </c>
      <c r="K13" s="104">
        <f>[9]Agosto!$K$14</f>
        <v>0</v>
      </c>
      <c r="L13" s="104">
        <f>[9]Agosto!$K$15</f>
        <v>0</v>
      </c>
      <c r="M13" s="104">
        <f>[9]Agosto!$K$16</f>
        <v>0</v>
      </c>
      <c r="N13" s="104">
        <f>[9]Agosto!$K$17</f>
        <v>0</v>
      </c>
      <c r="O13" s="104">
        <f>[9]Agosto!$K$18</f>
        <v>0</v>
      </c>
      <c r="P13" s="104">
        <f>[9]Agosto!$K$19</f>
        <v>0</v>
      </c>
      <c r="Q13" s="104">
        <f>[9]Agosto!$K$20</f>
        <v>0</v>
      </c>
      <c r="R13" s="104">
        <f>[9]Agosto!$K$21</f>
        <v>0</v>
      </c>
      <c r="S13" s="104">
        <f>[9]Agosto!$K$22</f>
        <v>0</v>
      </c>
      <c r="T13" s="104">
        <f>[9]Agosto!$K$23</f>
        <v>6.1999999999999993</v>
      </c>
      <c r="U13" s="104">
        <f>[9]Agosto!$K$24</f>
        <v>12.799999999999999</v>
      </c>
      <c r="V13" s="104">
        <f>[9]Agosto!$K$25</f>
        <v>0</v>
      </c>
      <c r="W13" s="104">
        <f>[9]Agosto!$K$26</f>
        <v>0</v>
      </c>
      <c r="X13" s="104">
        <f>[9]Agosto!$K$27</f>
        <v>0.2</v>
      </c>
      <c r="Y13" s="104">
        <f>[9]Agosto!$K$28</f>
        <v>2</v>
      </c>
      <c r="Z13" s="104">
        <f>[9]Agosto!$K$29</f>
        <v>8.6</v>
      </c>
      <c r="AA13" s="104">
        <f>[9]Agosto!$K$30</f>
        <v>0</v>
      </c>
      <c r="AB13" s="104">
        <f>[9]Agosto!$K$31</f>
        <v>0</v>
      </c>
      <c r="AC13" s="104">
        <f>[9]Agosto!$K$32</f>
        <v>0.4</v>
      </c>
      <c r="AD13" s="104">
        <f>[9]Agosto!$K$33</f>
        <v>0</v>
      </c>
      <c r="AE13" s="104">
        <f>[9]Agosto!$K$34</f>
        <v>0</v>
      </c>
      <c r="AF13" s="104">
        <f>[9]Agosto!$K$35</f>
        <v>0</v>
      </c>
      <c r="AG13" s="109">
        <f t="shared" si="4"/>
        <v>42.599999999999994</v>
      </c>
      <c r="AH13" s="111">
        <f t="shared" si="5"/>
        <v>12.799999999999999</v>
      </c>
      <c r="AI13" s="55">
        <f t="shared" si="6"/>
        <v>22</v>
      </c>
    </row>
    <row r="14" spans="1:35" x14ac:dyDescent="0.2">
      <c r="A14" s="47" t="s">
        <v>87</v>
      </c>
      <c r="B14" s="104">
        <f>[10]Agosto!$K$5</f>
        <v>0</v>
      </c>
      <c r="C14" s="104">
        <f>[10]Agosto!$K$6</f>
        <v>0</v>
      </c>
      <c r="D14" s="104">
        <f>[10]Agosto!$K$7</f>
        <v>0</v>
      </c>
      <c r="E14" s="104">
        <f>[10]Agosto!$K$8</f>
        <v>12.2</v>
      </c>
      <c r="F14" s="104">
        <f>[10]Agosto!$K$9</f>
        <v>0.8</v>
      </c>
      <c r="G14" s="104">
        <f>[10]Agosto!$K$10</f>
        <v>0.2</v>
      </c>
      <c r="H14" s="104">
        <f>[10]Agosto!$K$11</f>
        <v>0</v>
      </c>
      <c r="I14" s="104">
        <f>[10]Agosto!$K$12</f>
        <v>0</v>
      </c>
      <c r="J14" s="104">
        <f>[10]Agosto!$K$13</f>
        <v>0</v>
      </c>
      <c r="K14" s="104">
        <f>[10]Agosto!$K$14</f>
        <v>0</v>
      </c>
      <c r="L14" s="104">
        <f>[10]Agosto!$K$15</f>
        <v>0</v>
      </c>
      <c r="M14" s="104">
        <f>[10]Agosto!$K$16</f>
        <v>0</v>
      </c>
      <c r="N14" s="104">
        <f>[10]Agosto!$K$17</f>
        <v>0</v>
      </c>
      <c r="O14" s="104">
        <f>[10]Agosto!$K$18</f>
        <v>0</v>
      </c>
      <c r="P14" s="104">
        <f>[10]Agosto!$K$19</f>
        <v>0</v>
      </c>
      <c r="Q14" s="104">
        <f>[10]Agosto!$K$20</f>
        <v>0</v>
      </c>
      <c r="R14" s="104">
        <f>[10]Agosto!$K$21</f>
        <v>0</v>
      </c>
      <c r="S14" s="104">
        <f>[10]Agosto!$K$22</f>
        <v>0</v>
      </c>
      <c r="T14" s="104">
        <f>[10]Agosto!$K$23</f>
        <v>0</v>
      </c>
      <c r="U14" s="104">
        <f>[10]Agosto!$K$24</f>
        <v>0</v>
      </c>
      <c r="V14" s="104">
        <f>[10]Agosto!$K$25</f>
        <v>0.60000000000000009</v>
      </c>
      <c r="W14" s="104">
        <f>[10]Agosto!$K$26</f>
        <v>0</v>
      </c>
      <c r="X14" s="104">
        <f>[10]Agosto!$K$27</f>
        <v>0</v>
      </c>
      <c r="Y14" s="104">
        <f>[10]Agosto!$K$28</f>
        <v>0</v>
      </c>
      <c r="Z14" s="104">
        <f>[10]Agosto!$K$29</f>
        <v>0</v>
      </c>
      <c r="AA14" s="104">
        <f>[10]Agosto!$K$30</f>
        <v>0</v>
      </c>
      <c r="AB14" s="104">
        <f>[10]Agosto!$K$31</f>
        <v>0</v>
      </c>
      <c r="AC14" s="104">
        <f>[10]Agosto!$K$32</f>
        <v>0</v>
      </c>
      <c r="AD14" s="104">
        <f>[10]Agosto!$K$33</f>
        <v>0</v>
      </c>
      <c r="AE14" s="104">
        <f>[10]Agosto!$K$34</f>
        <v>0</v>
      </c>
      <c r="AF14" s="104">
        <f>[10]Agosto!$K$35</f>
        <v>0</v>
      </c>
      <c r="AG14" s="109">
        <f t="shared" si="4"/>
        <v>13.799999999999999</v>
      </c>
      <c r="AH14" s="111">
        <f t="shared" si="5"/>
        <v>12.2</v>
      </c>
      <c r="AI14" s="55">
        <f t="shared" si="6"/>
        <v>27</v>
      </c>
    </row>
    <row r="15" spans="1:35" x14ac:dyDescent="0.2">
      <c r="A15" s="47" t="s">
        <v>47</v>
      </c>
      <c r="B15" s="104">
        <f>[11]Agosto!$K$5</f>
        <v>0</v>
      </c>
      <c r="C15" s="104">
        <f>[11]Agosto!$K$6</f>
        <v>0</v>
      </c>
      <c r="D15" s="104">
        <f>[11]Agosto!$K$7</f>
        <v>0</v>
      </c>
      <c r="E15" s="104">
        <f>[11]Agosto!$K$8</f>
        <v>1.7999999999999998</v>
      </c>
      <c r="F15" s="104">
        <f>[11]Agosto!$K$9</f>
        <v>3.6000000000000005</v>
      </c>
      <c r="G15" s="104">
        <f>[11]Agosto!$K$10</f>
        <v>0</v>
      </c>
      <c r="H15" s="104">
        <f>[11]Agosto!$K$11</f>
        <v>0</v>
      </c>
      <c r="I15" s="104">
        <f>[11]Agosto!$K$12</f>
        <v>0.6</v>
      </c>
      <c r="J15" s="104">
        <f>[11]Agosto!$K$13</f>
        <v>0</v>
      </c>
      <c r="K15" s="104">
        <f>[11]Agosto!$K$14</f>
        <v>0</v>
      </c>
      <c r="L15" s="104">
        <f>[11]Agosto!$K$15</f>
        <v>0</v>
      </c>
      <c r="M15" s="104">
        <f>[11]Agosto!$K$16</f>
        <v>0</v>
      </c>
      <c r="N15" s="104">
        <f>[11]Agosto!$K$17</f>
        <v>0</v>
      </c>
      <c r="O15" s="104">
        <f>[11]Agosto!$K$18</f>
        <v>0</v>
      </c>
      <c r="P15" s="104">
        <f>[11]Agosto!$K$19</f>
        <v>0</v>
      </c>
      <c r="Q15" s="104">
        <f>[11]Agosto!$K$20</f>
        <v>0</v>
      </c>
      <c r="R15" s="104">
        <f>[11]Agosto!$K$21</f>
        <v>0</v>
      </c>
      <c r="S15" s="104">
        <f>[11]Agosto!$K$22</f>
        <v>0</v>
      </c>
      <c r="T15" s="104">
        <f>[11]Agosto!$K$23</f>
        <v>0</v>
      </c>
      <c r="U15" s="104">
        <f>[11]Agosto!$K$24</f>
        <v>0.60000000000000009</v>
      </c>
      <c r="V15" s="104">
        <f>[11]Agosto!$K$25</f>
        <v>0</v>
      </c>
      <c r="W15" s="104">
        <f>[11]Agosto!$K$26</f>
        <v>0</v>
      </c>
      <c r="X15" s="104">
        <f>[11]Agosto!$K$27</f>
        <v>0</v>
      </c>
      <c r="Y15" s="104">
        <f>[11]Agosto!$K$28</f>
        <v>0</v>
      </c>
      <c r="Z15" s="104">
        <f>[11]Agosto!$K$29</f>
        <v>0</v>
      </c>
      <c r="AA15" s="104">
        <f>[11]Agosto!$K$30</f>
        <v>0</v>
      </c>
      <c r="AB15" s="104">
        <f>[11]Agosto!$K$31</f>
        <v>0</v>
      </c>
      <c r="AC15" s="104">
        <f>[11]Agosto!$K$32</f>
        <v>0</v>
      </c>
      <c r="AD15" s="104">
        <f>[11]Agosto!$K$33</f>
        <v>0</v>
      </c>
      <c r="AE15" s="104">
        <f>[11]Agosto!$K$34</f>
        <v>0</v>
      </c>
      <c r="AF15" s="104">
        <f>[11]Agosto!$K$35</f>
        <v>0</v>
      </c>
      <c r="AG15" s="109">
        <f t="shared" si="4"/>
        <v>6.6</v>
      </c>
      <c r="AH15" s="111">
        <f t="shared" si="5"/>
        <v>3.6000000000000005</v>
      </c>
      <c r="AI15" s="55">
        <f t="shared" si="6"/>
        <v>27</v>
      </c>
    </row>
    <row r="16" spans="1:35" x14ac:dyDescent="0.2">
      <c r="A16" s="47" t="s">
        <v>90</v>
      </c>
      <c r="B16" s="104">
        <f>[12]Agosto!$K$5</f>
        <v>0</v>
      </c>
      <c r="C16" s="104">
        <f>[12]Agosto!$K$6</f>
        <v>0</v>
      </c>
      <c r="D16" s="104">
        <f>[12]Agosto!$K$7</f>
        <v>0</v>
      </c>
      <c r="E16" s="104">
        <f>[12]Agosto!$K$8</f>
        <v>6.2</v>
      </c>
      <c r="F16" s="104">
        <f>[12]Agosto!$K$9</f>
        <v>1.2</v>
      </c>
      <c r="G16" s="104">
        <f>[12]Agosto!$K$10</f>
        <v>0</v>
      </c>
      <c r="H16" s="104">
        <f>[12]Agosto!$K$11</f>
        <v>0.2</v>
      </c>
      <c r="I16" s="104">
        <f>[12]Agosto!$K$12</f>
        <v>0</v>
      </c>
      <c r="J16" s="104">
        <f>[12]Agosto!$K$13</f>
        <v>0</v>
      </c>
      <c r="K16" s="104">
        <f>[12]Agosto!$K$14</f>
        <v>0</v>
      </c>
      <c r="L16" s="104">
        <f>[12]Agosto!$K$15</f>
        <v>0</v>
      </c>
      <c r="M16" s="104">
        <f>[12]Agosto!$K$16</f>
        <v>0</v>
      </c>
      <c r="N16" s="104">
        <f>[12]Agosto!$K$17</f>
        <v>0</v>
      </c>
      <c r="O16" s="104">
        <f>[12]Agosto!$K$18</f>
        <v>0</v>
      </c>
      <c r="P16" s="104">
        <f>[12]Agosto!$K$19</f>
        <v>0</v>
      </c>
      <c r="Q16" s="104">
        <f>[12]Agosto!$K$20</f>
        <v>0</v>
      </c>
      <c r="R16" s="104">
        <f>[12]Agosto!$K$21</f>
        <v>0</v>
      </c>
      <c r="S16" s="104">
        <f>[12]Agosto!$K$22</f>
        <v>0</v>
      </c>
      <c r="T16" s="104">
        <f>[12]Agosto!$K$23</f>
        <v>0</v>
      </c>
      <c r="U16" s="104">
        <f>[12]Agosto!$K$24</f>
        <v>5.9999999999999991</v>
      </c>
      <c r="V16" s="104">
        <f>[12]Agosto!$K$25</f>
        <v>0</v>
      </c>
      <c r="W16" s="104">
        <f>[12]Agosto!$K$26</f>
        <v>0</v>
      </c>
      <c r="X16" s="104">
        <f>[12]Agosto!$K$27</f>
        <v>1.2</v>
      </c>
      <c r="Y16" s="104">
        <f>[12]Agosto!$K$28</f>
        <v>16.599999999999998</v>
      </c>
      <c r="Z16" s="104">
        <f>[12]Agosto!$K$29</f>
        <v>3.4000000000000004</v>
      </c>
      <c r="AA16" s="104">
        <f>[12]Agosto!$K$30</f>
        <v>0.2</v>
      </c>
      <c r="AB16" s="104">
        <f>[12]Agosto!$K$31</f>
        <v>0</v>
      </c>
      <c r="AC16" s="104">
        <f>[12]Agosto!$K$32</f>
        <v>0.60000000000000009</v>
      </c>
      <c r="AD16" s="104">
        <f>[12]Agosto!$K$33</f>
        <v>0</v>
      </c>
      <c r="AE16" s="104">
        <f>[12]Agosto!$K$34</f>
        <v>0</v>
      </c>
      <c r="AF16" s="104">
        <f>[12]Agosto!$K$35</f>
        <v>0</v>
      </c>
      <c r="AG16" s="109">
        <f t="shared" si="4"/>
        <v>35.6</v>
      </c>
      <c r="AH16" s="111">
        <f t="shared" si="5"/>
        <v>16.599999999999998</v>
      </c>
      <c r="AI16" s="55">
        <f t="shared" si="6"/>
        <v>22</v>
      </c>
    </row>
    <row r="17" spans="1:37" x14ac:dyDescent="0.2">
      <c r="A17" s="47" t="s">
        <v>95</v>
      </c>
      <c r="B17" s="104">
        <f>[13]Agosto!$K$5</f>
        <v>0</v>
      </c>
      <c r="C17" s="104">
        <f>[13]Agosto!$K$6</f>
        <v>0</v>
      </c>
      <c r="D17" s="104">
        <f>[13]Agosto!$K$7</f>
        <v>0</v>
      </c>
      <c r="E17" s="104">
        <f>[13]Agosto!$K$8</f>
        <v>35</v>
      </c>
      <c r="F17" s="104">
        <f>[13]Agosto!$K$9</f>
        <v>0.2</v>
      </c>
      <c r="G17" s="104">
        <f>[13]Agosto!$K$10</f>
        <v>0.2</v>
      </c>
      <c r="H17" s="104">
        <f>[13]Agosto!$K$11</f>
        <v>0</v>
      </c>
      <c r="I17" s="104">
        <f>[13]Agosto!$K$12</f>
        <v>0</v>
      </c>
      <c r="J17" s="104">
        <f>[13]Agosto!$K$13</f>
        <v>0</v>
      </c>
      <c r="K17" s="104">
        <f>[13]Agosto!$K$14</f>
        <v>0.2</v>
      </c>
      <c r="L17" s="104">
        <f>[13]Agosto!$K$15</f>
        <v>0</v>
      </c>
      <c r="M17" s="104">
        <f>[13]Agosto!$K$16</f>
        <v>0</v>
      </c>
      <c r="N17" s="104">
        <f>[13]Agosto!$K$17</f>
        <v>0</v>
      </c>
      <c r="O17" s="104">
        <f>[13]Agosto!$K$18</f>
        <v>0</v>
      </c>
      <c r="P17" s="104">
        <f>[13]Agosto!$K$19</f>
        <v>0</v>
      </c>
      <c r="Q17" s="104">
        <f>[13]Agosto!$K$20</f>
        <v>0</v>
      </c>
      <c r="R17" s="104">
        <f>[13]Agosto!$K$21</f>
        <v>0</v>
      </c>
      <c r="S17" s="104">
        <f>[13]Agosto!$K$22</f>
        <v>0</v>
      </c>
      <c r="T17" s="104">
        <f>[13]Agosto!$K$23</f>
        <v>0</v>
      </c>
      <c r="U17" s="104">
        <f>[13]Agosto!$K$24</f>
        <v>4.2</v>
      </c>
      <c r="V17" s="104">
        <f>[13]Agosto!$K$25</f>
        <v>1.2000000000000002</v>
      </c>
      <c r="W17" s="104">
        <f>[13]Agosto!$K$26</f>
        <v>0</v>
      </c>
      <c r="X17" s="104">
        <f>[13]Agosto!$K$27</f>
        <v>0</v>
      </c>
      <c r="Y17" s="104">
        <f>[13]Agosto!$K$28</f>
        <v>0</v>
      </c>
      <c r="Z17" s="104">
        <f>[13]Agosto!$K$29</f>
        <v>1.4000000000000001</v>
      </c>
      <c r="AA17" s="104">
        <f>[13]Agosto!$K$30</f>
        <v>0</v>
      </c>
      <c r="AB17" s="104">
        <f>[13]Agosto!$K$31</f>
        <v>0.2</v>
      </c>
      <c r="AC17" s="104">
        <f>[13]Agosto!$K$32</f>
        <v>0</v>
      </c>
      <c r="AD17" s="104">
        <f>[13]Agosto!$K$33</f>
        <v>0</v>
      </c>
      <c r="AE17" s="104">
        <f>[13]Agosto!$K$34</f>
        <v>0</v>
      </c>
      <c r="AF17" s="104">
        <f>[13]Agosto!$K$35</f>
        <v>0</v>
      </c>
      <c r="AG17" s="109">
        <f t="shared" si="4"/>
        <v>42.600000000000016</v>
      </c>
      <c r="AH17" s="111">
        <f t="shared" si="5"/>
        <v>35</v>
      </c>
      <c r="AI17" s="55">
        <f t="shared" si="6"/>
        <v>23</v>
      </c>
    </row>
    <row r="18" spans="1:37" x14ac:dyDescent="0.2">
      <c r="A18" s="47" t="s">
        <v>139</v>
      </c>
      <c r="B18" s="104">
        <f>[14]Agosto!$K$5</f>
        <v>0</v>
      </c>
      <c r="C18" s="104">
        <f>[14]Agosto!$K$6</f>
        <v>0</v>
      </c>
      <c r="D18" s="104">
        <f>[14]Agosto!$K$7</f>
        <v>0</v>
      </c>
      <c r="E18" s="104">
        <f>[14]Agosto!$K$8</f>
        <v>2.6</v>
      </c>
      <c r="F18" s="104">
        <f>[14]Agosto!$K$9</f>
        <v>0.8</v>
      </c>
      <c r="G18" s="104">
        <f>[14]Agosto!$K$10</f>
        <v>0.2</v>
      </c>
      <c r="H18" s="104">
        <f>[14]Agosto!$K$11</f>
        <v>0</v>
      </c>
      <c r="I18" s="104">
        <f>[14]Agosto!$K$12</f>
        <v>0.2</v>
      </c>
      <c r="J18" s="104">
        <f>[14]Agosto!$K$13</f>
        <v>0</v>
      </c>
      <c r="K18" s="104">
        <f>[14]Agosto!$K$14</f>
        <v>0</v>
      </c>
      <c r="L18" s="104">
        <f>[14]Agosto!$K$15</f>
        <v>0</v>
      </c>
      <c r="M18" s="104">
        <f>[14]Agosto!$K$16</f>
        <v>0</v>
      </c>
      <c r="N18" s="104">
        <f>[14]Agosto!$K$17</f>
        <v>0</v>
      </c>
      <c r="O18" s="104">
        <f>[14]Agosto!$K$18</f>
        <v>0</v>
      </c>
      <c r="P18" s="104">
        <f>[14]Agosto!$K$19</f>
        <v>0</v>
      </c>
      <c r="Q18" s="104">
        <f>[14]Agosto!$K$20</f>
        <v>0</v>
      </c>
      <c r="R18" s="104">
        <f>[14]Agosto!$K$21</f>
        <v>0</v>
      </c>
      <c r="S18" s="104">
        <f>[14]Agosto!$K$22</f>
        <v>0</v>
      </c>
      <c r="T18" s="104">
        <f>[14]Agosto!$K$23</f>
        <v>0</v>
      </c>
      <c r="U18" s="104">
        <f>[14]Agosto!$K$24</f>
        <v>0</v>
      </c>
      <c r="V18" s="104">
        <f>[14]Agosto!$K$25</f>
        <v>0</v>
      </c>
      <c r="W18" s="104">
        <f>[14]Agosto!$K$26</f>
        <v>0</v>
      </c>
      <c r="X18" s="104">
        <f>[14]Agosto!$K$27</f>
        <v>0</v>
      </c>
      <c r="Y18" s="104">
        <f>[14]Agosto!$K$28</f>
        <v>0</v>
      </c>
      <c r="Z18" s="104">
        <f>[14]Agosto!$K$29</f>
        <v>0</v>
      </c>
      <c r="AA18" s="104">
        <f>[14]Agosto!$K$30</f>
        <v>0</v>
      </c>
      <c r="AB18" s="104">
        <f>[14]Agosto!$K$31</f>
        <v>0</v>
      </c>
      <c r="AC18" s="104">
        <f>[14]Agosto!$K$32</f>
        <v>0</v>
      </c>
      <c r="AD18" s="104">
        <f>[14]Agosto!$K$33</f>
        <v>0</v>
      </c>
      <c r="AE18" s="104">
        <f>[14]Agosto!$K$34</f>
        <v>0</v>
      </c>
      <c r="AF18" s="104">
        <f>[14]Agosto!$K$35</f>
        <v>0</v>
      </c>
      <c r="AG18" s="109">
        <f t="shared" si="4"/>
        <v>3.8000000000000007</v>
      </c>
      <c r="AH18" s="111">
        <f t="shared" si="5"/>
        <v>2.6</v>
      </c>
      <c r="AI18" s="55">
        <f t="shared" si="6"/>
        <v>27</v>
      </c>
    </row>
    <row r="19" spans="1:37" x14ac:dyDescent="0.2">
      <c r="A19" s="47" t="s">
        <v>2</v>
      </c>
      <c r="B19" s="104">
        <f>[15]Agosto!$K$5</f>
        <v>0</v>
      </c>
      <c r="C19" s="104">
        <f>[15]Agosto!$K$6</f>
        <v>0</v>
      </c>
      <c r="D19" s="104">
        <f>[15]Agosto!$K$7</f>
        <v>0</v>
      </c>
      <c r="E19" s="104">
        <f>[15]Agosto!$K$8</f>
        <v>13.8</v>
      </c>
      <c r="F19" s="104">
        <f>[15]Agosto!$K$9</f>
        <v>0.60000000000000009</v>
      </c>
      <c r="G19" s="104">
        <f>[15]Agosto!$K$10</f>
        <v>0</v>
      </c>
      <c r="H19" s="104">
        <f>[15]Agosto!$K$11</f>
        <v>0</v>
      </c>
      <c r="I19" s="104">
        <f>[15]Agosto!$K$12</f>
        <v>0</v>
      </c>
      <c r="J19" s="104">
        <f>[15]Agosto!$K$13</f>
        <v>0</v>
      </c>
      <c r="K19" s="104">
        <f>[15]Agosto!$K$14</f>
        <v>0</v>
      </c>
      <c r="L19" s="104">
        <f>[15]Agosto!$K$15</f>
        <v>0</v>
      </c>
      <c r="M19" s="104">
        <f>[15]Agosto!$K$16</f>
        <v>0</v>
      </c>
      <c r="N19" s="104">
        <f>[15]Agosto!$K$17</f>
        <v>0</v>
      </c>
      <c r="O19" s="104">
        <f>[15]Agosto!$K$18</f>
        <v>0</v>
      </c>
      <c r="P19" s="104">
        <f>[15]Agosto!$K$19</f>
        <v>0</v>
      </c>
      <c r="Q19" s="104">
        <f>[15]Agosto!$K$20</f>
        <v>0</v>
      </c>
      <c r="R19" s="104">
        <f>[15]Agosto!$K$21</f>
        <v>0</v>
      </c>
      <c r="S19" s="104">
        <f>[15]Agosto!$K$22</f>
        <v>0</v>
      </c>
      <c r="T19" s="104">
        <f>[15]Agosto!$K$23</f>
        <v>0</v>
      </c>
      <c r="U19" s="104">
        <f>[15]Agosto!$K$24</f>
        <v>4.5999999999999996</v>
      </c>
      <c r="V19" s="104">
        <f>[15]Agosto!$K$25</f>
        <v>0.8</v>
      </c>
      <c r="W19" s="104">
        <f>[15]Agosto!$K$26</f>
        <v>0</v>
      </c>
      <c r="X19" s="104">
        <f>[15]Agosto!$K$27</f>
        <v>0</v>
      </c>
      <c r="Y19" s="104">
        <f>[15]Agosto!$K$28</f>
        <v>0</v>
      </c>
      <c r="Z19" s="104">
        <f>[15]Agosto!$K$29</f>
        <v>0</v>
      </c>
      <c r="AA19" s="104">
        <f>[15]Agosto!$K$30</f>
        <v>0</v>
      </c>
      <c r="AB19" s="104">
        <f>[15]Agosto!$K$31</f>
        <v>0</v>
      </c>
      <c r="AC19" s="104">
        <f>[15]Agosto!$K$32</f>
        <v>0</v>
      </c>
      <c r="AD19" s="104">
        <f>[15]Agosto!$K$33</f>
        <v>0</v>
      </c>
      <c r="AE19" s="104">
        <f>[15]Agosto!$K$34</f>
        <v>0</v>
      </c>
      <c r="AF19" s="104">
        <f>[15]Agosto!$K$35</f>
        <v>0</v>
      </c>
      <c r="AG19" s="109">
        <f t="shared" si="4"/>
        <v>19.8</v>
      </c>
      <c r="AH19" s="111">
        <f t="shared" si="5"/>
        <v>13.8</v>
      </c>
      <c r="AI19" s="55">
        <f t="shared" si="6"/>
        <v>27</v>
      </c>
      <c r="AK19" s="12" t="s">
        <v>35</v>
      </c>
    </row>
    <row r="20" spans="1:37" x14ac:dyDescent="0.2">
      <c r="A20" s="47" t="s">
        <v>282</v>
      </c>
      <c r="B20" s="104" t="str">
        <f>[16]Agosto!$K$5</f>
        <v>*</v>
      </c>
      <c r="C20" s="104" t="str">
        <f>[16]Agosto!$K$6</f>
        <v>*</v>
      </c>
      <c r="D20" s="104" t="str">
        <f>[16]Agosto!$K$7</f>
        <v>*</v>
      </c>
      <c r="E20" s="104" t="str">
        <f>[16]Agosto!$K$8</f>
        <v>*</v>
      </c>
      <c r="F20" s="104" t="str">
        <f>[16]Agosto!$K$9</f>
        <v>*</v>
      </c>
      <c r="G20" s="104" t="str">
        <f>[16]Agosto!$K$10</f>
        <v>*</v>
      </c>
      <c r="H20" s="104" t="str">
        <f>[16]Agosto!$K$11</f>
        <v>*</v>
      </c>
      <c r="I20" s="104" t="str">
        <f>[16]Agosto!$K$12</f>
        <v>*</v>
      </c>
      <c r="J20" s="104" t="str">
        <f>[16]Agosto!$K$13</f>
        <v>*</v>
      </c>
      <c r="K20" s="104">
        <f>[16]Agosto!$K$14</f>
        <v>10</v>
      </c>
      <c r="L20" s="104">
        <f>[16]Agosto!$K$15</f>
        <v>0</v>
      </c>
      <c r="M20" s="104">
        <f>[16]Agosto!$K$16</f>
        <v>0</v>
      </c>
      <c r="N20" s="104">
        <f>[16]Agosto!$K$17</f>
        <v>0</v>
      </c>
      <c r="O20" s="104">
        <f>[16]Agosto!$K$18</f>
        <v>0</v>
      </c>
      <c r="P20" s="104">
        <f>[16]Agosto!$K$19</f>
        <v>0</v>
      </c>
      <c r="Q20" s="104">
        <f>[16]Agosto!$K$20</f>
        <v>0</v>
      </c>
      <c r="R20" s="104">
        <f>[16]Agosto!$K$21</f>
        <v>0</v>
      </c>
      <c r="S20" s="104">
        <f>[16]Agosto!$K$22</f>
        <v>0</v>
      </c>
      <c r="T20" s="104">
        <f>[16]Agosto!$K$23</f>
        <v>10.6</v>
      </c>
      <c r="U20" s="104">
        <f>[16]Agosto!$K$24</f>
        <v>0.2</v>
      </c>
      <c r="V20" s="104">
        <f>[16]Agosto!$K$25</f>
        <v>0</v>
      </c>
      <c r="W20" s="104">
        <f>[16]Agosto!$K$26</f>
        <v>0</v>
      </c>
      <c r="X20" s="104">
        <f>[16]Agosto!$K$27</f>
        <v>0.4</v>
      </c>
      <c r="Y20" s="104">
        <f>[16]Agosto!$K$28</f>
        <v>1</v>
      </c>
      <c r="Z20" s="104">
        <f>[16]Agosto!$K$29</f>
        <v>8.1999999999999993</v>
      </c>
      <c r="AA20" s="104">
        <f>[16]Agosto!$K$30</f>
        <v>0</v>
      </c>
      <c r="AB20" s="104">
        <f>[16]Agosto!$K$31</f>
        <v>0</v>
      </c>
      <c r="AC20" s="104">
        <f>[16]Agosto!$K$32</f>
        <v>0</v>
      </c>
      <c r="AD20" s="104">
        <f>[16]Agosto!$K$33</f>
        <v>0</v>
      </c>
      <c r="AE20" s="104">
        <f>[16]Agosto!$K$34</f>
        <v>0</v>
      </c>
      <c r="AF20" s="104">
        <f>[16]Agosto!$K$35</f>
        <v>0</v>
      </c>
      <c r="AG20" s="109">
        <f t="shared" si="4"/>
        <v>30.4</v>
      </c>
      <c r="AH20" s="111">
        <f t="shared" si="5"/>
        <v>10.6</v>
      </c>
      <c r="AI20" s="55">
        <f t="shared" si="6"/>
        <v>16</v>
      </c>
      <c r="AK20" s="12"/>
    </row>
    <row r="21" spans="1:37" x14ac:dyDescent="0.2">
      <c r="A21" s="47" t="s">
        <v>3</v>
      </c>
      <c r="B21" s="104">
        <f>[17]Agosto!$K$5</f>
        <v>0</v>
      </c>
      <c r="C21" s="104">
        <f>[17]Agosto!$K$6</f>
        <v>0</v>
      </c>
      <c r="D21" s="104">
        <f>[17]Agosto!$K$7</f>
        <v>0</v>
      </c>
      <c r="E21" s="104">
        <f>[17]Agosto!$K$8</f>
        <v>0</v>
      </c>
      <c r="F21" s="104">
        <f>[17]Agosto!$K$9</f>
        <v>0</v>
      </c>
      <c r="G21" s="104">
        <f>[17]Agosto!$K$10</f>
        <v>0</v>
      </c>
      <c r="H21" s="104">
        <f>[17]Agosto!$K$11</f>
        <v>0</v>
      </c>
      <c r="I21" s="104">
        <f>[17]Agosto!$K$12</f>
        <v>0</v>
      </c>
      <c r="J21" s="104">
        <f>[17]Agosto!$K$13</f>
        <v>0</v>
      </c>
      <c r="K21" s="104">
        <f>[17]Agosto!$K$14</f>
        <v>0</v>
      </c>
      <c r="L21" s="104">
        <f>[17]Agosto!$K$15</f>
        <v>0</v>
      </c>
      <c r="M21" s="104">
        <f>[17]Agosto!$K$16</f>
        <v>0</v>
      </c>
      <c r="N21" s="104">
        <f>[17]Agosto!$K$17</f>
        <v>0</v>
      </c>
      <c r="O21" s="104">
        <f>[17]Agosto!$K$18</f>
        <v>0</v>
      </c>
      <c r="P21" s="104">
        <f>[17]Agosto!$K$19</f>
        <v>0</v>
      </c>
      <c r="Q21" s="104">
        <f>[17]Agosto!$K$20</f>
        <v>0</v>
      </c>
      <c r="R21" s="104">
        <f>[17]Agosto!$K$21</f>
        <v>0</v>
      </c>
      <c r="S21" s="104">
        <f>[17]Agosto!$K$22</f>
        <v>0</v>
      </c>
      <c r="T21" s="104">
        <f>[17]Agosto!$K$23</f>
        <v>0</v>
      </c>
      <c r="U21" s="104">
        <f>[17]Agosto!$K$24</f>
        <v>0</v>
      </c>
      <c r="V21" s="104">
        <f>[17]Agosto!$K$25</f>
        <v>0</v>
      </c>
      <c r="W21" s="104">
        <f>[17]Agosto!$K$26</f>
        <v>0</v>
      </c>
      <c r="X21" s="104">
        <f>[17]Agosto!$K$27</f>
        <v>0</v>
      </c>
      <c r="Y21" s="104">
        <f>[17]Agosto!$K$28</f>
        <v>0</v>
      </c>
      <c r="Z21" s="104">
        <f>[17]Agosto!$K$29</f>
        <v>0</v>
      </c>
      <c r="AA21" s="104">
        <f>[17]Agosto!$K$30</f>
        <v>0</v>
      </c>
      <c r="AB21" s="104">
        <f>[17]Agosto!$K$31</f>
        <v>0</v>
      </c>
      <c r="AC21" s="104">
        <f>[17]Agosto!$K$32</f>
        <v>1.2</v>
      </c>
      <c r="AD21" s="104">
        <f>[17]Agosto!$K$33</f>
        <v>2.6</v>
      </c>
      <c r="AE21" s="104">
        <f>[17]Agosto!$K$34</f>
        <v>0</v>
      </c>
      <c r="AF21" s="104">
        <f>[17]Agosto!$K$35</f>
        <v>0</v>
      </c>
      <c r="AG21" s="109">
        <f>SUM(B21:AF21)</f>
        <v>3.8</v>
      </c>
      <c r="AH21" s="111">
        <f>MAX(B21:AF21)</f>
        <v>2.6</v>
      </c>
      <c r="AI21" s="55">
        <f t="shared" si="6"/>
        <v>29</v>
      </c>
      <c r="AK21" s="12"/>
    </row>
    <row r="22" spans="1:37" x14ac:dyDescent="0.2">
      <c r="A22" s="47" t="s">
        <v>4</v>
      </c>
      <c r="B22" s="104">
        <f>[18]Agosto!$K$5</f>
        <v>0</v>
      </c>
      <c r="C22" s="104">
        <f>[18]Agosto!$K$6</f>
        <v>0</v>
      </c>
      <c r="D22" s="104">
        <f>[18]Agosto!$K$7</f>
        <v>0</v>
      </c>
      <c r="E22" s="104">
        <f>[18]Agosto!$K$8</f>
        <v>0.4</v>
      </c>
      <c r="F22" s="104">
        <f>[18]Agosto!$K$9</f>
        <v>0.2</v>
      </c>
      <c r="G22" s="104">
        <f>[18]Agosto!$K$10</f>
        <v>0</v>
      </c>
      <c r="H22" s="104">
        <f>[18]Agosto!$K$11</f>
        <v>0</v>
      </c>
      <c r="I22" s="104">
        <f>[18]Agosto!$K$12</f>
        <v>0</v>
      </c>
      <c r="J22" s="104">
        <f>[18]Agosto!$K$13</f>
        <v>1.6</v>
      </c>
      <c r="K22" s="104">
        <f>[18]Agosto!$K$14</f>
        <v>0</v>
      </c>
      <c r="L22" s="104">
        <f>[18]Agosto!$K$15</f>
        <v>0</v>
      </c>
      <c r="M22" s="104">
        <f>[18]Agosto!$K$16</f>
        <v>0</v>
      </c>
      <c r="N22" s="104">
        <f>[18]Agosto!$K$17</f>
        <v>0</v>
      </c>
      <c r="O22" s="104">
        <f>[18]Agosto!$K$18</f>
        <v>0</v>
      </c>
      <c r="P22" s="104">
        <f>[18]Agosto!$K$19</f>
        <v>0</v>
      </c>
      <c r="Q22" s="104">
        <f>[18]Agosto!$K$20</f>
        <v>0</v>
      </c>
      <c r="R22" s="104">
        <f>[18]Agosto!$K$21</f>
        <v>0</v>
      </c>
      <c r="S22" s="104">
        <f>[18]Agosto!$K$22</f>
        <v>0</v>
      </c>
      <c r="T22" s="104">
        <f>[18]Agosto!$K$23</f>
        <v>0</v>
      </c>
      <c r="U22" s="104">
        <f>[18]Agosto!$K$24</f>
        <v>0</v>
      </c>
      <c r="V22" s="104">
        <f>[18]Agosto!$K$25</f>
        <v>0</v>
      </c>
      <c r="W22" s="104">
        <f>[18]Agosto!$K$26</f>
        <v>0</v>
      </c>
      <c r="X22" s="104">
        <f>[18]Agosto!$K$27</f>
        <v>0</v>
      </c>
      <c r="Y22" s="104">
        <f>[18]Agosto!$K$28</f>
        <v>0</v>
      </c>
      <c r="Z22" s="104">
        <f>[18]Agosto!$K$29</f>
        <v>0</v>
      </c>
      <c r="AA22" s="104">
        <f>[18]Agosto!$K$30</f>
        <v>0</v>
      </c>
      <c r="AB22" s="104">
        <f>[18]Agosto!$K$31</f>
        <v>0</v>
      </c>
      <c r="AC22" s="104">
        <f>[18]Agosto!$K$32</f>
        <v>0</v>
      </c>
      <c r="AD22" s="104">
        <f>[18]Agosto!$K$33</f>
        <v>0.8</v>
      </c>
      <c r="AE22" s="104">
        <f>[18]Agosto!$K$34</f>
        <v>0</v>
      </c>
      <c r="AF22" s="104">
        <f>[18]Agosto!$K$35</f>
        <v>0</v>
      </c>
      <c r="AG22" s="109">
        <f t="shared" si="4"/>
        <v>3</v>
      </c>
      <c r="AH22" s="111">
        <f t="shared" si="5"/>
        <v>1.6</v>
      </c>
      <c r="AI22" s="55">
        <f t="shared" si="6"/>
        <v>27</v>
      </c>
    </row>
    <row r="23" spans="1:37" x14ac:dyDescent="0.2">
      <c r="A23" s="47" t="s">
        <v>209</v>
      </c>
      <c r="B23" s="104">
        <f>[19]Agosto!$K$5</f>
        <v>0</v>
      </c>
      <c r="C23" s="104">
        <f>[19]Agosto!$K$6</f>
        <v>0</v>
      </c>
      <c r="D23" s="104">
        <f>[19]Agosto!$K$7</f>
        <v>0</v>
      </c>
      <c r="E23" s="104">
        <f>[19]Agosto!$K$8</f>
        <v>21.199999999999992</v>
      </c>
      <c r="F23" s="104">
        <f>[19]Agosto!$K$9</f>
        <v>0.4</v>
      </c>
      <c r="G23" s="104">
        <f>[19]Agosto!$K$10</f>
        <v>0</v>
      </c>
      <c r="H23" s="104">
        <f>[19]Agosto!$K$11</f>
        <v>0</v>
      </c>
      <c r="I23" s="104">
        <f>[19]Agosto!$K$12</f>
        <v>0</v>
      </c>
      <c r="J23" s="104">
        <f>[19]Agosto!$K$13</f>
        <v>0</v>
      </c>
      <c r="K23" s="104">
        <f>[19]Agosto!$K$14</f>
        <v>0</v>
      </c>
      <c r="L23" s="104">
        <f>[19]Agosto!$K$15</f>
        <v>0</v>
      </c>
      <c r="M23" s="104">
        <f>[19]Agosto!$K$16</f>
        <v>0</v>
      </c>
      <c r="N23" s="104">
        <f>[19]Agosto!$K$17</f>
        <v>0</v>
      </c>
      <c r="O23" s="104">
        <f>[19]Agosto!$K$18</f>
        <v>0</v>
      </c>
      <c r="P23" s="104">
        <f>[19]Agosto!$K$19</f>
        <v>0</v>
      </c>
      <c r="Q23" s="104">
        <f>[19]Agosto!$K$20</f>
        <v>0</v>
      </c>
      <c r="R23" s="104">
        <f>[19]Agosto!$K$21</f>
        <v>0</v>
      </c>
      <c r="S23" s="104">
        <f>[19]Agosto!$K$22</f>
        <v>0</v>
      </c>
      <c r="T23" s="104">
        <f>[19]Agosto!$K$23</f>
        <v>0</v>
      </c>
      <c r="U23" s="104">
        <f>[19]Agosto!$K$24</f>
        <v>0</v>
      </c>
      <c r="V23" s="104">
        <f>[19]Agosto!$K$25</f>
        <v>0</v>
      </c>
      <c r="W23" s="104">
        <f>[19]Agosto!$K$26</f>
        <v>0</v>
      </c>
      <c r="X23" s="104">
        <f>[19]Agosto!$K$27</f>
        <v>0</v>
      </c>
      <c r="Y23" s="104">
        <f>[19]Agosto!$K$28</f>
        <v>0</v>
      </c>
      <c r="Z23" s="104">
        <f>[19]Agosto!$K$29</f>
        <v>0</v>
      </c>
      <c r="AA23" s="104">
        <f>[19]Agosto!$K$30</f>
        <v>0</v>
      </c>
      <c r="AB23" s="104">
        <f>[19]Agosto!$K$31</f>
        <v>0</v>
      </c>
      <c r="AC23" s="104">
        <f>[19]Agosto!$K$32</f>
        <v>0</v>
      </c>
      <c r="AD23" s="104">
        <f>[19]Agosto!$K$33</f>
        <v>0</v>
      </c>
      <c r="AE23" s="104">
        <f>[19]Agosto!$K$34</f>
        <v>0</v>
      </c>
      <c r="AF23" s="104">
        <f>[19]Agosto!$K$35</f>
        <v>0</v>
      </c>
      <c r="AG23" s="109">
        <f t="shared" si="4"/>
        <v>21.599999999999991</v>
      </c>
      <c r="AH23" s="111">
        <f t="shared" si="5"/>
        <v>21.199999999999992</v>
      </c>
      <c r="AI23" s="55">
        <f t="shared" si="6"/>
        <v>29</v>
      </c>
    </row>
    <row r="24" spans="1:37" x14ac:dyDescent="0.2">
      <c r="A24" s="47" t="s">
        <v>5</v>
      </c>
      <c r="B24" s="104">
        <f>[20]Agosto!$K$5</f>
        <v>0</v>
      </c>
      <c r="C24" s="104">
        <f>[20]Agosto!$K$6</f>
        <v>0</v>
      </c>
      <c r="D24" s="104">
        <f>[20]Agosto!$K$7</f>
        <v>0</v>
      </c>
      <c r="E24" s="104">
        <f>[20]Agosto!$K$8</f>
        <v>10.199999999999998</v>
      </c>
      <c r="F24" s="104">
        <f>[20]Agosto!$K$9</f>
        <v>0.2</v>
      </c>
      <c r="G24" s="104">
        <f>[20]Agosto!$K$10</f>
        <v>0</v>
      </c>
      <c r="H24" s="104">
        <f>[20]Agosto!$K$11</f>
        <v>0</v>
      </c>
      <c r="I24" s="104">
        <f>[20]Agosto!$K$12</f>
        <v>0</v>
      </c>
      <c r="J24" s="104">
        <f>[20]Agosto!$K$13</f>
        <v>0</v>
      </c>
      <c r="K24" s="104">
        <f>[20]Agosto!$K$14</f>
        <v>0</v>
      </c>
      <c r="L24" s="104">
        <f>[20]Agosto!$K$15</f>
        <v>0</v>
      </c>
      <c r="M24" s="104">
        <f>[20]Agosto!$K$16</f>
        <v>0</v>
      </c>
      <c r="N24" s="104">
        <f>[20]Agosto!$K$17</f>
        <v>0</v>
      </c>
      <c r="O24" s="104">
        <f>[20]Agosto!$K$18</f>
        <v>0</v>
      </c>
      <c r="P24" s="104">
        <f>[20]Agosto!$K$19</f>
        <v>0</v>
      </c>
      <c r="Q24" s="104">
        <f>[20]Agosto!$K$20</f>
        <v>0</v>
      </c>
      <c r="R24" s="104">
        <f>[20]Agosto!$K$21</f>
        <v>0</v>
      </c>
      <c r="S24" s="104">
        <f>[20]Agosto!$K$22</f>
        <v>0</v>
      </c>
      <c r="T24" s="104">
        <f>[20]Agosto!$K$23</f>
        <v>0</v>
      </c>
      <c r="U24" s="104">
        <f>[20]Agosto!$K$24</f>
        <v>0</v>
      </c>
      <c r="V24" s="104">
        <f>[20]Agosto!$K$25</f>
        <v>0</v>
      </c>
      <c r="W24" s="104">
        <f>[20]Agosto!$K$26</f>
        <v>0</v>
      </c>
      <c r="X24" s="104">
        <f>[20]Agosto!$K$27</f>
        <v>0</v>
      </c>
      <c r="Y24" s="104">
        <f>[20]Agosto!$K$28</f>
        <v>0</v>
      </c>
      <c r="Z24" s="104">
        <f>[20]Agosto!$K$29</f>
        <v>0</v>
      </c>
      <c r="AA24" s="104">
        <f>[20]Agosto!$K$30</f>
        <v>0</v>
      </c>
      <c r="AB24" s="104">
        <f>[20]Agosto!$K$31</f>
        <v>0</v>
      </c>
      <c r="AC24" s="104">
        <f>[20]Agosto!$K$32</f>
        <v>0</v>
      </c>
      <c r="AD24" s="104">
        <f>[20]Agosto!$K$33</f>
        <v>0</v>
      </c>
      <c r="AE24" s="104">
        <f>[20]Agosto!$K$34</f>
        <v>0</v>
      </c>
      <c r="AF24" s="104">
        <f>[20]Agosto!$K$35</f>
        <v>0</v>
      </c>
      <c r="AG24" s="109">
        <f t="shared" si="4"/>
        <v>10.399999999999997</v>
      </c>
      <c r="AH24" s="111">
        <f t="shared" si="5"/>
        <v>10.199999999999998</v>
      </c>
      <c r="AI24" s="55">
        <f t="shared" si="6"/>
        <v>29</v>
      </c>
      <c r="AJ24" s="12" t="s">
        <v>35</v>
      </c>
    </row>
    <row r="25" spans="1:37" x14ac:dyDescent="0.2">
      <c r="A25" s="47" t="s">
        <v>273</v>
      </c>
      <c r="B25" s="104">
        <f>[21]Agosto!$K$5</f>
        <v>0</v>
      </c>
      <c r="C25" s="104">
        <f>[21]Agosto!$K$6</f>
        <v>0</v>
      </c>
      <c r="D25" s="104">
        <f>[21]Agosto!$K$7</f>
        <v>0</v>
      </c>
      <c r="E25" s="104">
        <f>[21]Agosto!$K$8</f>
        <v>12.799999999999999</v>
      </c>
      <c r="F25" s="104">
        <f>[21]Agosto!$K$9</f>
        <v>0</v>
      </c>
      <c r="G25" s="104">
        <f>[21]Agosto!$K$10</f>
        <v>0</v>
      </c>
      <c r="H25" s="104">
        <f>[21]Agosto!$K$11</f>
        <v>0</v>
      </c>
      <c r="I25" s="104">
        <f>[21]Agosto!$K$12</f>
        <v>0.8</v>
      </c>
      <c r="J25" s="104">
        <f>[21]Agosto!$K$13</f>
        <v>0</v>
      </c>
      <c r="K25" s="104">
        <f>[21]Agosto!$K$14</f>
        <v>0</v>
      </c>
      <c r="L25" s="104">
        <f>[21]Agosto!$K$15</f>
        <v>0</v>
      </c>
      <c r="M25" s="104">
        <f>[21]Agosto!$K$16</f>
        <v>0</v>
      </c>
      <c r="N25" s="104">
        <f>[21]Agosto!$K$17</f>
        <v>0</v>
      </c>
      <c r="O25" s="104">
        <f>[21]Agosto!$K$18</f>
        <v>0</v>
      </c>
      <c r="P25" s="104">
        <f>[21]Agosto!$K$19</f>
        <v>0</v>
      </c>
      <c r="Q25" s="104">
        <f>[21]Agosto!$K$20</f>
        <v>0</v>
      </c>
      <c r="R25" s="104">
        <f>[21]Agosto!$K$21</f>
        <v>0</v>
      </c>
      <c r="S25" s="104">
        <f>[21]Agosto!$K$22</f>
        <v>0</v>
      </c>
      <c r="T25" s="104">
        <f>[21]Agosto!$K$23</f>
        <v>0</v>
      </c>
      <c r="U25" s="104">
        <f>[21]Agosto!$K$24</f>
        <v>0</v>
      </c>
      <c r="V25" s="104">
        <f>[21]Agosto!$K$25</f>
        <v>0</v>
      </c>
      <c r="W25" s="104">
        <f>[21]Agosto!$K$26</f>
        <v>0</v>
      </c>
      <c r="X25" s="104">
        <f>[21]Agosto!$K$27</f>
        <v>0</v>
      </c>
      <c r="Y25" s="104">
        <f>[21]Agosto!$K$28</f>
        <v>0</v>
      </c>
      <c r="Z25" s="104">
        <f>[21]Agosto!$K$29</f>
        <v>0</v>
      </c>
      <c r="AA25" s="104">
        <f>[21]Agosto!$K$30</f>
        <v>0</v>
      </c>
      <c r="AB25" s="104">
        <f>[21]Agosto!$K$31</f>
        <v>0</v>
      </c>
      <c r="AC25" s="104">
        <f>[21]Agosto!$K$32</f>
        <v>0</v>
      </c>
      <c r="AD25" s="104">
        <f>[21]Agosto!$K$33</f>
        <v>0</v>
      </c>
      <c r="AE25" s="104">
        <f>[21]Agosto!$K$34</f>
        <v>0</v>
      </c>
      <c r="AF25" s="104">
        <f>[21]Agosto!$K$35</f>
        <v>0</v>
      </c>
      <c r="AG25" s="109">
        <f t="shared" si="4"/>
        <v>13.6</v>
      </c>
      <c r="AH25" s="111">
        <f t="shared" si="5"/>
        <v>12.799999999999999</v>
      </c>
      <c r="AI25" s="55">
        <f t="shared" si="6"/>
        <v>29</v>
      </c>
      <c r="AJ25" s="12"/>
    </row>
    <row r="26" spans="1:37" x14ac:dyDescent="0.2">
      <c r="A26" s="47" t="s">
        <v>274</v>
      </c>
      <c r="B26" s="104">
        <f>[22]Agosto!$K$5</f>
        <v>0</v>
      </c>
      <c r="C26" s="104">
        <f>[22]Agosto!$K$6</f>
        <v>0</v>
      </c>
      <c r="D26" s="104">
        <f>[22]Agosto!$K$7</f>
        <v>0</v>
      </c>
      <c r="E26" s="104">
        <f>[22]Agosto!$K$8</f>
        <v>30.799999999999997</v>
      </c>
      <c r="F26" s="104">
        <f>[22]Agosto!$K$9</f>
        <v>0.4</v>
      </c>
      <c r="G26" s="104">
        <f>[22]Agosto!$K$10</f>
        <v>0.2</v>
      </c>
      <c r="H26" s="104">
        <f>[22]Agosto!$K$11</f>
        <v>0</v>
      </c>
      <c r="I26" s="104">
        <f>[22]Agosto!$K$12</f>
        <v>3.8000000000000003</v>
      </c>
      <c r="J26" s="104">
        <f>[22]Agosto!$K$13</f>
        <v>0</v>
      </c>
      <c r="K26" s="104">
        <f>[22]Agosto!$K$14</f>
        <v>0</v>
      </c>
      <c r="L26" s="104">
        <f>[22]Agosto!$K$15</f>
        <v>0</v>
      </c>
      <c r="M26" s="104">
        <f>[22]Agosto!$K$16</f>
        <v>0</v>
      </c>
      <c r="N26" s="104">
        <f>[22]Agosto!$K$17</f>
        <v>0</v>
      </c>
      <c r="O26" s="104">
        <f>[22]Agosto!$K$18</f>
        <v>0</v>
      </c>
      <c r="P26" s="104">
        <f>[22]Agosto!$K$19</f>
        <v>0</v>
      </c>
      <c r="Q26" s="104">
        <f>[22]Agosto!$K$20</f>
        <v>0</v>
      </c>
      <c r="R26" s="104">
        <f>[22]Agosto!$K$21</f>
        <v>0</v>
      </c>
      <c r="S26" s="104">
        <f>[22]Agosto!$K$22</f>
        <v>0</v>
      </c>
      <c r="T26" s="104">
        <f>[22]Agosto!$K$23</f>
        <v>0</v>
      </c>
      <c r="U26" s="104">
        <f>[22]Agosto!$K$24</f>
        <v>2</v>
      </c>
      <c r="V26" s="104">
        <f>[22]Agosto!$K$25</f>
        <v>0</v>
      </c>
      <c r="W26" s="104">
        <f>[22]Agosto!$K$26</f>
        <v>0</v>
      </c>
      <c r="X26" s="104">
        <f>[22]Agosto!$K$27</f>
        <v>0</v>
      </c>
      <c r="Y26" s="104">
        <f>[22]Agosto!$K$28</f>
        <v>0</v>
      </c>
      <c r="Z26" s="104">
        <f>[22]Agosto!$K$29</f>
        <v>0</v>
      </c>
      <c r="AA26" s="104">
        <f>[22]Agosto!$K$30</f>
        <v>0</v>
      </c>
      <c r="AB26" s="104">
        <f>[22]Agosto!$K$31</f>
        <v>0</v>
      </c>
      <c r="AC26" s="104">
        <f>[22]Agosto!$K$32</f>
        <v>0</v>
      </c>
      <c r="AD26" s="104">
        <f>[22]Agosto!$K$33</f>
        <v>0</v>
      </c>
      <c r="AE26" s="104">
        <f>[22]Agosto!$K$34</f>
        <v>0</v>
      </c>
      <c r="AF26" s="104">
        <f>[22]Agosto!$K$35</f>
        <v>0</v>
      </c>
      <c r="AG26" s="109">
        <f t="shared" si="4"/>
        <v>37.199999999999996</v>
      </c>
      <c r="AH26" s="111">
        <f t="shared" si="5"/>
        <v>30.799999999999997</v>
      </c>
      <c r="AI26" s="55">
        <f t="shared" si="6"/>
        <v>26</v>
      </c>
      <c r="AJ26" s="12"/>
    </row>
    <row r="27" spans="1:37" x14ac:dyDescent="0.2">
      <c r="A27" s="47" t="s">
        <v>261</v>
      </c>
      <c r="B27" s="104">
        <f>[23]Agosto!$K$5</f>
        <v>0</v>
      </c>
      <c r="C27" s="104">
        <f>[23]Agosto!$K$6</f>
        <v>0</v>
      </c>
      <c r="D27" s="104">
        <f>[23]Agosto!$K$7</f>
        <v>0</v>
      </c>
      <c r="E27" s="104">
        <f>[23]Agosto!$K$8</f>
        <v>21.599999999999998</v>
      </c>
      <c r="F27" s="104">
        <f>[23]Agosto!$K$9</f>
        <v>0</v>
      </c>
      <c r="G27" s="104">
        <f>[23]Agosto!$K$10</f>
        <v>0</v>
      </c>
      <c r="H27" s="104">
        <f>[23]Agosto!$K$11</f>
        <v>0</v>
      </c>
      <c r="I27" s="104">
        <f>[23]Agosto!$K$12</f>
        <v>0</v>
      </c>
      <c r="J27" s="104">
        <f>[23]Agosto!$K$13</f>
        <v>0</v>
      </c>
      <c r="K27" s="104">
        <f>[23]Agosto!$K$14</f>
        <v>0</v>
      </c>
      <c r="L27" s="104">
        <f>[23]Agosto!$K$15</f>
        <v>0</v>
      </c>
      <c r="M27" s="104">
        <f>[23]Agosto!$K$16</f>
        <v>0</v>
      </c>
      <c r="N27" s="104">
        <f>[23]Agosto!$K$17</f>
        <v>0</v>
      </c>
      <c r="O27" s="104">
        <f>[23]Agosto!$K$18</f>
        <v>0</v>
      </c>
      <c r="P27" s="104">
        <f>[23]Agosto!$K$19</f>
        <v>0</v>
      </c>
      <c r="Q27" s="104">
        <f>[23]Agosto!$K$20</f>
        <v>0</v>
      </c>
      <c r="R27" s="104">
        <f>[23]Agosto!$K$21</f>
        <v>0</v>
      </c>
      <c r="S27" s="104">
        <f>[23]Agosto!$K$22</f>
        <v>0</v>
      </c>
      <c r="T27" s="104">
        <f>[23]Agosto!$K$23</f>
        <v>0</v>
      </c>
      <c r="U27" s="104">
        <f>[23]Agosto!$K$24</f>
        <v>0</v>
      </c>
      <c r="V27" s="104">
        <f>[23]Agosto!$K$25</f>
        <v>0</v>
      </c>
      <c r="W27" s="104">
        <f>[23]Agosto!$K$26</f>
        <v>0</v>
      </c>
      <c r="X27" s="104">
        <f>[23]Agosto!$K$27</f>
        <v>0.4</v>
      </c>
      <c r="Y27" s="104">
        <f>[23]Agosto!$K$28</f>
        <v>1.2</v>
      </c>
      <c r="Z27" s="104">
        <f>[23]Agosto!$K$29</f>
        <v>0</v>
      </c>
      <c r="AA27" s="104">
        <f>[23]Agosto!$K$30</f>
        <v>0.4</v>
      </c>
      <c r="AB27" s="104">
        <f>[23]Agosto!$K$31</f>
        <v>0</v>
      </c>
      <c r="AC27" s="104">
        <f>[23]Agosto!$K$32</f>
        <v>0</v>
      </c>
      <c r="AD27" s="104">
        <f>[23]Agosto!$K$33</f>
        <v>0</v>
      </c>
      <c r="AE27" s="104">
        <f>[23]Agosto!$K$34</f>
        <v>0</v>
      </c>
      <c r="AF27" s="104">
        <f>[23]Agosto!$K$35</f>
        <v>0</v>
      </c>
      <c r="AG27" s="109">
        <f t="shared" si="4"/>
        <v>23.599999999999994</v>
      </c>
      <c r="AH27" s="111">
        <f t="shared" si="5"/>
        <v>21.599999999999998</v>
      </c>
      <c r="AI27" s="55">
        <f t="shared" si="6"/>
        <v>27</v>
      </c>
      <c r="AJ27" s="12"/>
    </row>
    <row r="28" spans="1:37" x14ac:dyDescent="0.2">
      <c r="A28" s="47" t="s">
        <v>320</v>
      </c>
      <c r="B28" s="104">
        <f>[24]Agosto!$K$5</f>
        <v>0</v>
      </c>
      <c r="C28" s="104">
        <f>[24]Agosto!$K$6</f>
        <v>0</v>
      </c>
      <c r="D28" s="104">
        <f>[24]Agosto!$K$7</f>
        <v>0</v>
      </c>
      <c r="E28" s="104">
        <f>[24]Agosto!$K$8</f>
        <v>47.400000000000006</v>
      </c>
      <c r="F28" s="104">
        <f>[24]Agosto!$K$9</f>
        <v>0.2</v>
      </c>
      <c r="G28" s="104">
        <f>[24]Agosto!$K$10</f>
        <v>0</v>
      </c>
      <c r="H28" s="104">
        <f>[24]Agosto!$K$11</f>
        <v>0</v>
      </c>
      <c r="I28" s="104">
        <f>[24]Agosto!$K$12</f>
        <v>0.60000000000000009</v>
      </c>
      <c r="J28" s="104">
        <f>[24]Agosto!$K$13</f>
        <v>0</v>
      </c>
      <c r="K28" s="104">
        <f>[24]Agosto!$K$14</f>
        <v>0</v>
      </c>
      <c r="L28" s="104">
        <f>[24]Agosto!$K$15</f>
        <v>0</v>
      </c>
      <c r="M28" s="104">
        <f>[24]Agosto!$K$16</f>
        <v>0</v>
      </c>
      <c r="N28" s="104">
        <f>[24]Agosto!$K$17</f>
        <v>0</v>
      </c>
      <c r="O28" s="104">
        <f>[24]Agosto!$K$18</f>
        <v>0</v>
      </c>
      <c r="P28" s="104">
        <f>[24]Agosto!$K$19</f>
        <v>0</v>
      </c>
      <c r="Q28" s="104">
        <f>[24]Agosto!$K$20</f>
        <v>0</v>
      </c>
      <c r="R28" s="104">
        <f>[24]Agosto!$K$21</f>
        <v>0</v>
      </c>
      <c r="S28" s="104">
        <f>[24]Agosto!$K$22</f>
        <v>0</v>
      </c>
      <c r="T28" s="104">
        <f>[24]Agosto!$K$23</f>
        <v>0</v>
      </c>
      <c r="U28" s="104">
        <f>[24]Agosto!$K$24</f>
        <v>0.4</v>
      </c>
      <c r="V28" s="104">
        <f>[24]Agosto!$K$25</f>
        <v>0</v>
      </c>
      <c r="W28" s="104">
        <f>[24]Agosto!$K$26</f>
        <v>0</v>
      </c>
      <c r="X28" s="104">
        <f>[24]Agosto!$K$27</f>
        <v>0</v>
      </c>
      <c r="Y28" s="104">
        <f>[24]Agosto!$K$28</f>
        <v>0</v>
      </c>
      <c r="Z28" s="104">
        <f>[24]Agosto!$K$29</f>
        <v>0</v>
      </c>
      <c r="AA28" s="104">
        <f>[24]Agosto!$K$30</f>
        <v>0</v>
      </c>
      <c r="AB28" s="104">
        <f>[24]Agosto!$K$31</f>
        <v>0</v>
      </c>
      <c r="AC28" s="104">
        <f>[24]Agosto!$K$32</f>
        <v>0</v>
      </c>
      <c r="AD28" s="104">
        <f>[24]Agosto!$K$33</f>
        <v>0</v>
      </c>
      <c r="AE28" s="104">
        <f>[24]Agosto!$K$34</f>
        <v>0</v>
      </c>
      <c r="AF28" s="104">
        <f>[24]Agosto!$K$35</f>
        <v>0</v>
      </c>
      <c r="AG28" s="109">
        <f t="shared" si="4"/>
        <v>48.600000000000009</v>
      </c>
      <c r="AH28" s="111">
        <f t="shared" si="5"/>
        <v>47.400000000000006</v>
      </c>
      <c r="AI28" s="55">
        <f t="shared" si="6"/>
        <v>27</v>
      </c>
      <c r="AJ28" s="12"/>
    </row>
    <row r="29" spans="1:37" x14ac:dyDescent="0.2">
      <c r="A29" s="47" t="s">
        <v>206</v>
      </c>
      <c r="B29" s="104">
        <f>[25]Agosto!$K$5</f>
        <v>0</v>
      </c>
      <c r="C29" s="104">
        <f>[25]Agosto!$K$6</f>
        <v>0</v>
      </c>
      <c r="D29" s="104">
        <f>[25]Agosto!$K$7</f>
        <v>0</v>
      </c>
      <c r="E29" s="104">
        <f>[25]Agosto!$K$8</f>
        <v>36.6</v>
      </c>
      <c r="F29" s="104">
        <f>[25]Agosto!$K$9</f>
        <v>0.2</v>
      </c>
      <c r="G29" s="104">
        <f>[25]Agosto!$K$10</f>
        <v>0</v>
      </c>
      <c r="H29" s="104">
        <f>[25]Agosto!$K$11</f>
        <v>0</v>
      </c>
      <c r="I29" s="104">
        <f>[25]Agosto!$K$12</f>
        <v>0.4</v>
      </c>
      <c r="J29" s="104">
        <f>[25]Agosto!$K$13</f>
        <v>0</v>
      </c>
      <c r="K29" s="104">
        <f>[25]Agosto!$K$14</f>
        <v>0</v>
      </c>
      <c r="L29" s="104">
        <f>[25]Agosto!$K$15</f>
        <v>0</v>
      </c>
      <c r="M29" s="104">
        <f>[25]Agosto!$K$16</f>
        <v>0</v>
      </c>
      <c r="N29" s="104">
        <f>[25]Agosto!$K$17</f>
        <v>0</v>
      </c>
      <c r="O29" s="104">
        <f>[25]Agosto!$K$18</f>
        <v>0</v>
      </c>
      <c r="P29" s="104">
        <f>[25]Agosto!$K$19</f>
        <v>0</v>
      </c>
      <c r="Q29" s="104">
        <f>[25]Agosto!$K$20</f>
        <v>0</v>
      </c>
      <c r="R29" s="104">
        <f>[25]Agosto!$K$21</f>
        <v>0</v>
      </c>
      <c r="S29" s="104">
        <f>[25]Agosto!$K$22</f>
        <v>0</v>
      </c>
      <c r="T29" s="104">
        <f>[25]Agosto!$K$23</f>
        <v>0</v>
      </c>
      <c r="U29" s="104">
        <f>[25]Agosto!$K$24</f>
        <v>0</v>
      </c>
      <c r="V29" s="104">
        <f>[25]Agosto!$K$25</f>
        <v>0</v>
      </c>
      <c r="W29" s="104">
        <f>[25]Agosto!$K$26</f>
        <v>0</v>
      </c>
      <c r="X29" s="104">
        <f>[25]Agosto!$K$27</f>
        <v>0</v>
      </c>
      <c r="Y29" s="104">
        <f>[25]Agosto!$K$28</f>
        <v>0</v>
      </c>
      <c r="Z29" s="104">
        <f>[25]Agosto!$K$29</f>
        <v>0</v>
      </c>
      <c r="AA29" s="104">
        <f>[25]Agosto!$K$30</f>
        <v>0</v>
      </c>
      <c r="AB29" s="104">
        <f>[25]Agosto!$K$31</f>
        <v>0</v>
      </c>
      <c r="AC29" s="104">
        <f>[25]Agosto!$K$32</f>
        <v>0</v>
      </c>
      <c r="AD29" s="104">
        <f>[25]Agosto!$K$33</f>
        <v>0</v>
      </c>
      <c r="AE29" s="104">
        <f>[25]Agosto!$K$34</f>
        <v>0</v>
      </c>
      <c r="AF29" s="104">
        <f>[25]Agosto!$K$35</f>
        <v>0</v>
      </c>
      <c r="AG29" s="109">
        <f t="shared" si="4"/>
        <v>37.200000000000003</v>
      </c>
      <c r="AH29" s="111">
        <f t="shared" si="5"/>
        <v>36.6</v>
      </c>
      <c r="AI29" s="55">
        <f t="shared" si="6"/>
        <v>28</v>
      </c>
      <c r="AJ29" s="12"/>
    </row>
    <row r="30" spans="1:37" x14ac:dyDescent="0.2">
      <c r="A30" s="47" t="s">
        <v>207</v>
      </c>
      <c r="B30" s="104">
        <f>[26]Agosto!$K$5</f>
        <v>0</v>
      </c>
      <c r="C30" s="104">
        <f>[26]Agosto!$K$6</f>
        <v>0</v>
      </c>
      <c r="D30" s="104">
        <f>[26]Agosto!$K$7</f>
        <v>9.6</v>
      </c>
      <c r="E30" s="104">
        <f>[26]Agosto!$K$8</f>
        <v>7.9999999999999991</v>
      </c>
      <c r="F30" s="104">
        <f>[26]Agosto!$K$9</f>
        <v>0.2</v>
      </c>
      <c r="G30" s="104">
        <f>[26]Agosto!$K$10</f>
        <v>0.2</v>
      </c>
      <c r="H30" s="104">
        <f>[26]Agosto!$K$11</f>
        <v>0</v>
      </c>
      <c r="I30" s="104">
        <f>[26]Agosto!$K$12</f>
        <v>0</v>
      </c>
      <c r="J30" s="104">
        <f>[26]Agosto!$K$13</f>
        <v>0</v>
      </c>
      <c r="K30" s="104">
        <f>[26]Agosto!$K$14</f>
        <v>0</v>
      </c>
      <c r="L30" s="104">
        <f>[26]Agosto!$K$15</f>
        <v>0</v>
      </c>
      <c r="M30" s="104">
        <f>[26]Agosto!$K$16</f>
        <v>0</v>
      </c>
      <c r="N30" s="104">
        <f>[26]Agosto!$K$17</f>
        <v>0</v>
      </c>
      <c r="O30" s="104">
        <f>[26]Agosto!$K$18</f>
        <v>0</v>
      </c>
      <c r="P30" s="104">
        <f>[26]Agosto!$K$19</f>
        <v>0</v>
      </c>
      <c r="Q30" s="104">
        <f>[26]Agosto!$K$20</f>
        <v>0</v>
      </c>
      <c r="R30" s="104">
        <f>[26]Agosto!$K$21</f>
        <v>0</v>
      </c>
      <c r="S30" s="104">
        <f>[26]Agosto!$K$22</f>
        <v>0</v>
      </c>
      <c r="T30" s="104">
        <f>[26]Agosto!$K$23</f>
        <v>0</v>
      </c>
      <c r="U30" s="104">
        <f>[26]Agosto!$K$24</f>
        <v>0</v>
      </c>
      <c r="V30" s="104">
        <f>[26]Agosto!$K$25</f>
        <v>0</v>
      </c>
      <c r="W30" s="104">
        <f>[26]Agosto!$K$26</f>
        <v>0</v>
      </c>
      <c r="X30" s="104">
        <f>[26]Agosto!$K$27</f>
        <v>0</v>
      </c>
      <c r="Y30" s="104">
        <f>[26]Agosto!$K$28</f>
        <v>0</v>
      </c>
      <c r="Z30" s="104">
        <f>[26]Agosto!$K$29</f>
        <v>0</v>
      </c>
      <c r="AA30" s="104">
        <f>[26]Agosto!$K$30</f>
        <v>0</v>
      </c>
      <c r="AB30" s="104">
        <f>[26]Agosto!$K$31</f>
        <v>0</v>
      </c>
      <c r="AC30" s="104">
        <f>[26]Agosto!$K$32</f>
        <v>0</v>
      </c>
      <c r="AD30" s="104">
        <f>[26]Agosto!$K$33</f>
        <v>0</v>
      </c>
      <c r="AE30" s="104">
        <f>[26]Agosto!$K$34</f>
        <v>0</v>
      </c>
      <c r="AF30" s="104">
        <f>[26]Agosto!$K$35</f>
        <v>0</v>
      </c>
      <c r="AG30" s="109">
        <f t="shared" si="4"/>
        <v>17.999999999999996</v>
      </c>
      <c r="AH30" s="111">
        <f t="shared" si="5"/>
        <v>9.6</v>
      </c>
      <c r="AI30" s="55">
        <f t="shared" si="6"/>
        <v>27</v>
      </c>
      <c r="AJ30" s="12"/>
    </row>
    <row r="31" spans="1:37" x14ac:dyDescent="0.2">
      <c r="A31" s="47" t="s">
        <v>33</v>
      </c>
      <c r="B31" s="104">
        <f>[27]Agosto!$K$5</f>
        <v>0</v>
      </c>
      <c r="C31" s="104">
        <f>[27]Agosto!$K$6</f>
        <v>0</v>
      </c>
      <c r="D31" s="104">
        <f>[27]Agosto!$K$7</f>
        <v>0</v>
      </c>
      <c r="E31" s="104">
        <f>[27]Agosto!$K$8</f>
        <v>28</v>
      </c>
      <c r="F31" s="104">
        <f>[27]Agosto!$K$9</f>
        <v>1.9999999999999998</v>
      </c>
      <c r="G31" s="104">
        <f>[27]Agosto!$K$10</f>
        <v>0</v>
      </c>
      <c r="H31" s="104">
        <f>[27]Agosto!$K$11</f>
        <v>0</v>
      </c>
      <c r="I31" s="104">
        <f>[27]Agosto!$K$12</f>
        <v>0.2</v>
      </c>
      <c r="J31" s="104">
        <f>[27]Agosto!$K$13</f>
        <v>0</v>
      </c>
      <c r="K31" s="104">
        <f>[27]Agosto!$K$14</f>
        <v>0</v>
      </c>
      <c r="L31" s="104">
        <f>[27]Agosto!$K$15</f>
        <v>0</v>
      </c>
      <c r="M31" s="104">
        <f>[27]Agosto!$K$16</f>
        <v>0</v>
      </c>
      <c r="N31" s="104">
        <f>[27]Agosto!$K$17</f>
        <v>0</v>
      </c>
      <c r="O31" s="104">
        <f>[27]Agosto!$K$18</f>
        <v>0</v>
      </c>
      <c r="P31" s="104">
        <f>[27]Agosto!$K$19</f>
        <v>0</v>
      </c>
      <c r="Q31" s="104">
        <f>[27]Agosto!$K$20</f>
        <v>0</v>
      </c>
      <c r="R31" s="104">
        <f>[27]Agosto!$K$21</f>
        <v>0</v>
      </c>
      <c r="S31" s="104">
        <f>[27]Agosto!$K$22</f>
        <v>0</v>
      </c>
      <c r="T31" s="104">
        <f>[27]Agosto!$K$23</f>
        <v>0</v>
      </c>
      <c r="U31" s="104">
        <f>[27]Agosto!$K$24</f>
        <v>0</v>
      </c>
      <c r="V31" s="104">
        <f>[27]Agosto!$K$25</f>
        <v>0</v>
      </c>
      <c r="W31" s="104">
        <f>[27]Agosto!$K$26</f>
        <v>0</v>
      </c>
      <c r="X31" s="104">
        <f>[27]Agosto!$K$27</f>
        <v>0</v>
      </c>
      <c r="Y31" s="104">
        <f>[27]Agosto!$K$28</f>
        <v>0</v>
      </c>
      <c r="Z31" s="104">
        <f>[27]Agosto!$K$29</f>
        <v>0</v>
      </c>
      <c r="AA31" s="104">
        <f>[27]Agosto!$K$30</f>
        <v>0</v>
      </c>
      <c r="AB31" s="104">
        <f>[27]Agosto!$K$31</f>
        <v>0</v>
      </c>
      <c r="AC31" s="104">
        <f>[27]Agosto!$K$32</f>
        <v>0</v>
      </c>
      <c r="AD31" s="104">
        <f>[27]Agosto!$K$33</f>
        <v>0.6</v>
      </c>
      <c r="AE31" s="104">
        <f>[27]Agosto!$K$34</f>
        <v>0</v>
      </c>
      <c r="AF31" s="104">
        <f>[27]Agosto!$K$35</f>
        <v>0</v>
      </c>
      <c r="AG31" s="109">
        <f t="shared" si="4"/>
        <v>30.8</v>
      </c>
      <c r="AH31" s="111">
        <f t="shared" si="5"/>
        <v>28</v>
      </c>
      <c r="AI31" s="55">
        <f t="shared" si="6"/>
        <v>27</v>
      </c>
    </row>
    <row r="32" spans="1:37" x14ac:dyDescent="0.2">
      <c r="A32" s="47" t="s">
        <v>6</v>
      </c>
      <c r="B32" s="104">
        <f>[28]Agosto!$K$5</f>
        <v>0</v>
      </c>
      <c r="C32" s="104">
        <f>[28]Agosto!$K$6</f>
        <v>0</v>
      </c>
      <c r="D32" s="104">
        <f>[28]Agosto!$K$7</f>
        <v>0</v>
      </c>
      <c r="E32" s="104">
        <f>[28]Agosto!$K$8</f>
        <v>14</v>
      </c>
      <c r="F32" s="104">
        <f>[28]Agosto!$K$9</f>
        <v>0.2</v>
      </c>
      <c r="G32" s="104">
        <f>[28]Agosto!$K$10</f>
        <v>0</v>
      </c>
      <c r="H32" s="104">
        <f>[28]Agosto!$K$11</f>
        <v>0</v>
      </c>
      <c r="I32" s="104">
        <f>[28]Agosto!$K$12</f>
        <v>0</v>
      </c>
      <c r="J32" s="104">
        <f>[28]Agosto!$K$13</f>
        <v>0</v>
      </c>
      <c r="K32" s="104">
        <f>[28]Agosto!$K$14</f>
        <v>0</v>
      </c>
      <c r="L32" s="104">
        <f>[28]Agosto!$K$15</f>
        <v>0</v>
      </c>
      <c r="M32" s="104">
        <f>[28]Agosto!$K$16</f>
        <v>0</v>
      </c>
      <c r="N32" s="104">
        <f>[28]Agosto!$K$17</f>
        <v>0</v>
      </c>
      <c r="O32" s="104">
        <f>[28]Agosto!$K$18</f>
        <v>0</v>
      </c>
      <c r="P32" s="104">
        <f>[28]Agosto!$K$19</f>
        <v>0</v>
      </c>
      <c r="Q32" s="104">
        <f>[28]Agosto!$K$20</f>
        <v>0</v>
      </c>
      <c r="R32" s="104">
        <f>[28]Agosto!$K$21</f>
        <v>0</v>
      </c>
      <c r="S32" s="104">
        <f>[28]Agosto!$K$22</f>
        <v>0</v>
      </c>
      <c r="T32" s="104">
        <f>[28]Agosto!$K$23</f>
        <v>0</v>
      </c>
      <c r="U32" s="104">
        <f>[28]Agosto!$K$24</f>
        <v>7.2</v>
      </c>
      <c r="V32" s="104">
        <f>[28]Agosto!$K$25</f>
        <v>0</v>
      </c>
      <c r="W32" s="104">
        <f>[28]Agosto!$K$26</f>
        <v>0</v>
      </c>
      <c r="X32" s="104">
        <f>[28]Agosto!$K$27</f>
        <v>0</v>
      </c>
      <c r="Y32" s="104">
        <f>[28]Agosto!$K$28</f>
        <v>0</v>
      </c>
      <c r="Z32" s="104">
        <f>[28]Agosto!$K$29</f>
        <v>0</v>
      </c>
      <c r="AA32" s="104">
        <f>[28]Agosto!$K$30</f>
        <v>0</v>
      </c>
      <c r="AB32" s="104">
        <f>[28]Agosto!$K$31</f>
        <v>0</v>
      </c>
      <c r="AC32" s="104">
        <f>[28]Agosto!$K$32</f>
        <v>0</v>
      </c>
      <c r="AD32" s="104">
        <f>[28]Agosto!$K$33</f>
        <v>0</v>
      </c>
      <c r="AE32" s="104">
        <f>[28]Agosto!$K$34</f>
        <v>0</v>
      </c>
      <c r="AF32" s="104">
        <f>[28]Agosto!$K$35</f>
        <v>0</v>
      </c>
      <c r="AG32" s="109">
        <f t="shared" si="4"/>
        <v>21.4</v>
      </c>
      <c r="AH32" s="111">
        <f t="shared" si="5"/>
        <v>14</v>
      </c>
      <c r="AI32" s="55">
        <f t="shared" si="6"/>
        <v>28</v>
      </c>
    </row>
    <row r="33" spans="1:44" x14ac:dyDescent="0.2">
      <c r="A33" s="47" t="s">
        <v>7</v>
      </c>
      <c r="B33" s="104">
        <f>[30]Agosto!$K$5</f>
        <v>0</v>
      </c>
      <c r="C33" s="104">
        <f>[30]Agosto!$K$6</f>
        <v>0</v>
      </c>
      <c r="D33" s="104">
        <f>[30]Agosto!$K$7</f>
        <v>0</v>
      </c>
      <c r="E33" s="104">
        <f>[30]Agosto!$K$8</f>
        <v>61</v>
      </c>
      <c r="F33" s="104">
        <f>[30]Agosto!$K$9</f>
        <v>0</v>
      </c>
      <c r="G33" s="104">
        <f>[30]Agosto!$K$10</f>
        <v>0.2</v>
      </c>
      <c r="H33" s="104">
        <f>[30]Agosto!$K$11</f>
        <v>0</v>
      </c>
      <c r="I33" s="104">
        <f>[30]Agosto!$K$12</f>
        <v>0</v>
      </c>
      <c r="J33" s="104">
        <f>[30]Agosto!$K$13</f>
        <v>0</v>
      </c>
      <c r="K33" s="104">
        <f>[30]Agosto!$K$14</f>
        <v>0</v>
      </c>
      <c r="L33" s="104">
        <f>[30]Agosto!$K$15</f>
        <v>0</v>
      </c>
      <c r="M33" s="104">
        <f>[30]Agosto!$K$16</f>
        <v>0</v>
      </c>
      <c r="N33" s="104">
        <f>[30]Agosto!$K$17</f>
        <v>0</v>
      </c>
      <c r="O33" s="104">
        <f>[30]Agosto!$K$18</f>
        <v>0</v>
      </c>
      <c r="P33" s="104">
        <f>[30]Agosto!$K$19</f>
        <v>0</v>
      </c>
      <c r="Q33" s="104">
        <f>[30]Agosto!$K$20</f>
        <v>0</v>
      </c>
      <c r="R33" s="104">
        <f>[30]Agosto!$K$21</f>
        <v>0</v>
      </c>
      <c r="S33" s="104">
        <f>[30]Agosto!$K$22</f>
        <v>0</v>
      </c>
      <c r="T33" s="104">
        <f>[30]Agosto!$K$23</f>
        <v>0</v>
      </c>
      <c r="U33" s="104">
        <f>[30]Agosto!$K$24</f>
        <v>0.2</v>
      </c>
      <c r="V33" s="104">
        <f>[30]Agosto!$K$25</f>
        <v>0</v>
      </c>
      <c r="W33" s="104">
        <f>[30]Agosto!$K$26</f>
        <v>0</v>
      </c>
      <c r="X33" s="104">
        <f>[30]Agosto!$K$27</f>
        <v>0</v>
      </c>
      <c r="Y33" s="104">
        <f>[30]Agosto!$K$28</f>
        <v>0</v>
      </c>
      <c r="Z33" s="104">
        <f>[30]Agosto!$K$29</f>
        <v>0.6</v>
      </c>
      <c r="AA33" s="104">
        <f>[30]Agosto!$K$30</f>
        <v>0</v>
      </c>
      <c r="AB33" s="104">
        <f>[30]Agosto!$K$31</f>
        <v>0</v>
      </c>
      <c r="AC33" s="104">
        <f>[30]Agosto!$K$32</f>
        <v>1.2000000000000002</v>
      </c>
      <c r="AD33" s="104">
        <f>[30]Agosto!$K$33</f>
        <v>0.2</v>
      </c>
      <c r="AE33" s="104">
        <f>[30]Agosto!$K$34</f>
        <v>0</v>
      </c>
      <c r="AF33" s="104">
        <f>[30]Agosto!$K$35</f>
        <v>0</v>
      </c>
      <c r="AG33" s="109">
        <f t="shared" si="4"/>
        <v>63.400000000000013</v>
      </c>
      <c r="AH33" s="111">
        <f t="shared" si="5"/>
        <v>61</v>
      </c>
      <c r="AI33" s="55">
        <f t="shared" si="6"/>
        <v>25</v>
      </c>
    </row>
    <row r="34" spans="1:44" x14ac:dyDescent="0.2">
      <c r="A34" s="47" t="s">
        <v>140</v>
      </c>
      <c r="B34" s="104">
        <f>[32]Agosto!$K$5</f>
        <v>0</v>
      </c>
      <c r="C34" s="104">
        <f>[32]Agosto!$K$6</f>
        <v>0</v>
      </c>
      <c r="D34" s="104">
        <f>[32]Agosto!$K$7</f>
        <v>0</v>
      </c>
      <c r="E34" s="104">
        <f>[32]Agosto!$K$8</f>
        <v>36</v>
      </c>
      <c r="F34" s="104">
        <f>[32]Agosto!$K$9</f>
        <v>0.2</v>
      </c>
      <c r="G34" s="104">
        <f>[32]Agosto!$K$10</f>
        <v>0</v>
      </c>
      <c r="H34" s="104">
        <f>[32]Agosto!$K$11</f>
        <v>0</v>
      </c>
      <c r="I34" s="104">
        <f>[32]Agosto!$K$12</f>
        <v>0</v>
      </c>
      <c r="J34" s="104">
        <f>[32]Agosto!$K$13</f>
        <v>0</v>
      </c>
      <c r="K34" s="104">
        <f>[32]Agosto!$K$14</f>
        <v>0</v>
      </c>
      <c r="L34" s="104">
        <f>[32]Agosto!$K$15</f>
        <v>0</v>
      </c>
      <c r="M34" s="104">
        <f>[32]Agosto!$K$16</f>
        <v>0</v>
      </c>
      <c r="N34" s="104">
        <f>[32]Agosto!$K$17</f>
        <v>0</v>
      </c>
      <c r="O34" s="104">
        <f>[32]Agosto!$K$18</f>
        <v>0</v>
      </c>
      <c r="P34" s="104">
        <f>[32]Agosto!$K$19</f>
        <v>0</v>
      </c>
      <c r="Q34" s="104">
        <f>[32]Agosto!$K$20</f>
        <v>0</v>
      </c>
      <c r="R34" s="104">
        <f>[32]Agosto!$K$21</f>
        <v>0</v>
      </c>
      <c r="S34" s="104">
        <f>[32]Agosto!$K$22</f>
        <v>0</v>
      </c>
      <c r="T34" s="104">
        <f>[32]Agosto!$K$23</f>
        <v>0</v>
      </c>
      <c r="U34" s="104">
        <f>[32]Agosto!$K$24</f>
        <v>0</v>
      </c>
      <c r="V34" s="104">
        <f>[32]Agosto!$K$25</f>
        <v>0</v>
      </c>
      <c r="W34" s="104">
        <f>[32]Agosto!$K$26</f>
        <v>0</v>
      </c>
      <c r="X34" s="104">
        <f>[32]Agosto!$K$27</f>
        <v>0</v>
      </c>
      <c r="Y34" s="104">
        <f>[32]Agosto!$K$28</f>
        <v>0</v>
      </c>
      <c r="Z34" s="104">
        <f>[32]Agosto!$K$29</f>
        <v>0</v>
      </c>
      <c r="AA34" s="104">
        <f>[32]Agosto!$K$30</f>
        <v>0.2</v>
      </c>
      <c r="AB34" s="104">
        <f>[32]Agosto!$K$31</f>
        <v>0</v>
      </c>
      <c r="AC34" s="104">
        <f>[32]Agosto!$K$32</f>
        <v>0</v>
      </c>
      <c r="AD34" s="104">
        <f>[32]Agosto!$K$33</f>
        <v>0</v>
      </c>
      <c r="AE34" s="104">
        <f>[32]Agosto!$K$34</f>
        <v>0</v>
      </c>
      <c r="AF34" s="104">
        <f>[32]Agosto!$K$35</f>
        <v>0</v>
      </c>
      <c r="AG34" s="109">
        <f t="shared" si="4"/>
        <v>36.400000000000006</v>
      </c>
      <c r="AH34" s="111">
        <f t="shared" si="5"/>
        <v>36</v>
      </c>
      <c r="AI34" s="55">
        <f t="shared" si="6"/>
        <v>28</v>
      </c>
    </row>
    <row r="35" spans="1:44" x14ac:dyDescent="0.2">
      <c r="A35" s="47" t="s">
        <v>292</v>
      </c>
      <c r="B35" s="104" t="str">
        <f>[33]Agosto!$K$5</f>
        <v>*</v>
      </c>
      <c r="C35" s="104" t="str">
        <f>[33]Agosto!$K$6</f>
        <v>*</v>
      </c>
      <c r="D35" s="104" t="str">
        <f>[33]Agosto!$K$7</f>
        <v>*</v>
      </c>
      <c r="E35" s="104" t="str">
        <f>[33]Agosto!$K$8</f>
        <v>*</v>
      </c>
      <c r="F35" s="104" t="str">
        <f>[33]Agosto!$K$9</f>
        <v>*</v>
      </c>
      <c r="G35" s="104" t="str">
        <f>[33]Agosto!$K$10</f>
        <v>*</v>
      </c>
      <c r="H35" s="104" t="str">
        <f>[33]Agosto!$K$11</f>
        <v>*</v>
      </c>
      <c r="I35" s="104" t="str">
        <f>[33]Agosto!$K$12</f>
        <v>*</v>
      </c>
      <c r="J35" s="104" t="str">
        <f>[33]Agosto!$K$13</f>
        <v>*</v>
      </c>
      <c r="K35" s="104" t="str">
        <f>[33]Agosto!$K$14</f>
        <v>*</v>
      </c>
      <c r="L35" s="104" t="str">
        <f>[33]Agosto!$K$15</f>
        <v>*</v>
      </c>
      <c r="M35" s="104" t="str">
        <f>[33]Agosto!$K$16</f>
        <v>*</v>
      </c>
      <c r="N35" s="104" t="str">
        <f>[33]Agosto!$K$17</f>
        <v>*</v>
      </c>
      <c r="O35" s="104" t="str">
        <f>[33]Agosto!$K$18</f>
        <v>*</v>
      </c>
      <c r="P35" s="104" t="str">
        <f>[33]Agosto!$K$19</f>
        <v>*</v>
      </c>
      <c r="Q35" s="104">
        <f>[33]Agosto!$K$20</f>
        <v>18.2</v>
      </c>
      <c r="R35" s="104">
        <f>[33]Agosto!$K$21</f>
        <v>0</v>
      </c>
      <c r="S35" s="104">
        <f>[33]Agosto!$K$22</f>
        <v>0</v>
      </c>
      <c r="T35" s="104">
        <f>[33]Agosto!$K$23</f>
        <v>0</v>
      </c>
      <c r="U35" s="104">
        <f>[33]Agosto!$K$24</f>
        <v>4</v>
      </c>
      <c r="V35" s="104">
        <f>[33]Agosto!$K$25</f>
        <v>0</v>
      </c>
      <c r="W35" s="104">
        <f>[33]Agosto!$K$26</f>
        <v>0</v>
      </c>
      <c r="X35" s="104">
        <f>[33]Agosto!$K$27</f>
        <v>0</v>
      </c>
      <c r="Y35" s="104">
        <f>[33]Agosto!$K$28</f>
        <v>0</v>
      </c>
      <c r="Z35" s="104">
        <f>[33]Agosto!$K$29</f>
        <v>0</v>
      </c>
      <c r="AA35" s="104">
        <f>[33]Agosto!$K$30</f>
        <v>0</v>
      </c>
      <c r="AB35" s="104">
        <f>[33]Agosto!$K$31</f>
        <v>0</v>
      </c>
      <c r="AC35" s="104">
        <f>[33]Agosto!$K$32</f>
        <v>0</v>
      </c>
      <c r="AD35" s="104">
        <f>[33]Agosto!$K$33</f>
        <v>0</v>
      </c>
      <c r="AE35" s="104">
        <f>[33]Agosto!$K$34</f>
        <v>0</v>
      </c>
      <c r="AF35" s="104">
        <f>[33]Agosto!$K$35</f>
        <v>0</v>
      </c>
      <c r="AG35" s="109">
        <f t="shared" si="4"/>
        <v>22.2</v>
      </c>
      <c r="AH35" s="111">
        <f t="shared" si="5"/>
        <v>18.2</v>
      </c>
      <c r="AI35" s="55">
        <f t="shared" si="6"/>
        <v>14</v>
      </c>
    </row>
    <row r="36" spans="1:44" x14ac:dyDescent="0.2">
      <c r="A36" s="47" t="s">
        <v>141</v>
      </c>
      <c r="B36" s="104">
        <f>[34]Agosto!$K$5</f>
        <v>0</v>
      </c>
      <c r="C36" s="104">
        <f>[34]Agosto!$K$6</f>
        <v>0</v>
      </c>
      <c r="D36" s="104">
        <f>[34]Agosto!$K$7</f>
        <v>0</v>
      </c>
      <c r="E36" s="104">
        <f>[34]Agosto!$K$8</f>
        <v>50</v>
      </c>
      <c r="F36" s="104">
        <f>[34]Agosto!$K$9</f>
        <v>0</v>
      </c>
      <c r="G36" s="104">
        <f>[34]Agosto!$K$10</f>
        <v>0.2</v>
      </c>
      <c r="H36" s="104">
        <f>[34]Agosto!$K$11</f>
        <v>0</v>
      </c>
      <c r="I36" s="104">
        <f>[34]Agosto!$K$12</f>
        <v>0</v>
      </c>
      <c r="J36" s="104">
        <f>[34]Agosto!$K$13</f>
        <v>0</v>
      </c>
      <c r="K36" s="104">
        <f>[34]Agosto!$K$14</f>
        <v>0</v>
      </c>
      <c r="L36" s="104">
        <f>[34]Agosto!$K$15</f>
        <v>0</v>
      </c>
      <c r="M36" s="104">
        <f>[34]Agosto!$K$16</f>
        <v>0.2</v>
      </c>
      <c r="N36" s="104">
        <f>[34]Agosto!$K$17</f>
        <v>0</v>
      </c>
      <c r="O36" s="104">
        <f>[34]Agosto!$K$18</f>
        <v>0</v>
      </c>
      <c r="P36" s="104">
        <f>[34]Agosto!$K$19</f>
        <v>0</v>
      </c>
      <c r="Q36" s="104">
        <f>[34]Agosto!$K$20</f>
        <v>0</v>
      </c>
      <c r="R36" s="104">
        <f>[34]Agosto!$K$21</f>
        <v>0</v>
      </c>
      <c r="S36" s="104">
        <f>[34]Agosto!$K$22</f>
        <v>0</v>
      </c>
      <c r="T36" s="104">
        <f>[34]Agosto!$K$23</f>
        <v>6</v>
      </c>
      <c r="U36" s="104">
        <f>[34]Agosto!$K$24</f>
        <v>18.200000000000003</v>
      </c>
      <c r="V36" s="104">
        <f>[34]Agosto!$K$25</f>
        <v>0</v>
      </c>
      <c r="W36" s="104">
        <f>[34]Agosto!$K$26</f>
        <v>0</v>
      </c>
      <c r="X36" s="104">
        <f>[34]Agosto!$K$27</f>
        <v>1.2</v>
      </c>
      <c r="Y36" s="104">
        <f>[34]Agosto!$K$28</f>
        <v>4</v>
      </c>
      <c r="Z36" s="104">
        <f>[34]Agosto!$K$29</f>
        <v>1.4000000000000001</v>
      </c>
      <c r="AA36" s="104">
        <f>[34]Agosto!$K$30</f>
        <v>0.2</v>
      </c>
      <c r="AB36" s="104">
        <f>[34]Agosto!$K$31</f>
        <v>0.2</v>
      </c>
      <c r="AC36" s="104">
        <f>[34]Agosto!$K$32</f>
        <v>0</v>
      </c>
      <c r="AD36" s="104">
        <f>[34]Agosto!$K$33</f>
        <v>0</v>
      </c>
      <c r="AE36" s="104">
        <f>[34]Agosto!$K$34</f>
        <v>0</v>
      </c>
      <c r="AF36" s="104">
        <f>[34]Agosto!$K$35</f>
        <v>0</v>
      </c>
      <c r="AG36" s="109">
        <f t="shared" si="4"/>
        <v>81.600000000000023</v>
      </c>
      <c r="AH36" s="111">
        <f t="shared" si="5"/>
        <v>50</v>
      </c>
      <c r="AI36" s="55">
        <f t="shared" si="6"/>
        <v>21</v>
      </c>
      <c r="AJ36" s="12" t="s">
        <v>35</v>
      </c>
    </row>
    <row r="37" spans="1:44" x14ac:dyDescent="0.2">
      <c r="A37" s="47" t="s">
        <v>293</v>
      </c>
      <c r="B37" s="104" t="str">
        <f>[35]Agosto!$K$5</f>
        <v>*</v>
      </c>
      <c r="C37" s="104" t="str">
        <f>[35]Agosto!$K$6</f>
        <v>*</v>
      </c>
      <c r="D37" s="104" t="str">
        <f>[35]Agosto!$K$7</f>
        <v>*</v>
      </c>
      <c r="E37" s="104" t="str">
        <f>[35]Agosto!$K$8</f>
        <v>*</v>
      </c>
      <c r="F37" s="104" t="str">
        <f>[35]Agosto!$K$9</f>
        <v>*</v>
      </c>
      <c r="G37" s="104" t="str">
        <f>[35]Agosto!$K$10</f>
        <v>*</v>
      </c>
      <c r="H37" s="104" t="str">
        <f>[35]Agosto!$K$11</f>
        <v>*</v>
      </c>
      <c r="I37" s="104" t="str">
        <f>[35]Agosto!$K$12</f>
        <v>*</v>
      </c>
      <c r="J37" s="104" t="str">
        <f>[35]Agosto!$K$13</f>
        <v>*</v>
      </c>
      <c r="K37" s="104" t="str">
        <f>[35]Agosto!$K$14</f>
        <v>*</v>
      </c>
      <c r="L37" s="104" t="str">
        <f>[35]Agosto!$K$15</f>
        <v>*</v>
      </c>
      <c r="M37" s="104" t="str">
        <f>[35]Agosto!$K$16</f>
        <v>*</v>
      </c>
      <c r="N37" s="104" t="str">
        <f>[35]Agosto!$K$17</f>
        <v>*</v>
      </c>
      <c r="O37" s="104" t="str">
        <f>[35]Agosto!$K$18</f>
        <v>*</v>
      </c>
      <c r="P37" s="104" t="str">
        <f>[35]Agosto!$K$19</f>
        <v>*</v>
      </c>
      <c r="Q37" s="104" t="str">
        <f>[35]Agosto!$K$20</f>
        <v>*</v>
      </c>
      <c r="R37" s="104" t="str">
        <f>[35]Agosto!$K$21</f>
        <v>*</v>
      </c>
      <c r="S37" s="104" t="str">
        <f>[35]Agosto!$K$22</f>
        <v>*</v>
      </c>
      <c r="T37" s="104" t="str">
        <f>[35]Agosto!$K$23</f>
        <v>*</v>
      </c>
      <c r="U37" s="104" t="str">
        <f>[35]Agosto!$K$24</f>
        <v>*</v>
      </c>
      <c r="V37" s="104" t="str">
        <f>[35]Agosto!$K$25</f>
        <v>*</v>
      </c>
      <c r="W37" s="104" t="str">
        <f>[35]Agosto!$K$26</f>
        <v>*</v>
      </c>
      <c r="X37" s="104">
        <f>[35]Agosto!$K$27</f>
        <v>18.600000000000001</v>
      </c>
      <c r="Y37" s="104">
        <f>[35]Agosto!$K$28</f>
        <v>0</v>
      </c>
      <c r="Z37" s="104">
        <f>[35]Agosto!$K$29</f>
        <v>0</v>
      </c>
      <c r="AA37" s="104">
        <f>[35]Agosto!$K$30</f>
        <v>0</v>
      </c>
      <c r="AB37" s="104">
        <f>[35]Agosto!$K$31</f>
        <v>0</v>
      </c>
      <c r="AC37" s="104">
        <f>[35]Agosto!$K$32</f>
        <v>1.2000000000000002</v>
      </c>
      <c r="AD37" s="104">
        <f>[35]Agosto!$K$33</f>
        <v>0</v>
      </c>
      <c r="AE37" s="104">
        <f>[35]Agosto!$K$34</f>
        <v>0</v>
      </c>
      <c r="AF37" s="104">
        <f>[35]Agosto!$K$35</f>
        <v>0</v>
      </c>
      <c r="AG37" s="109">
        <f t="shared" si="4"/>
        <v>19.8</v>
      </c>
      <c r="AH37" s="111">
        <f t="shared" si="5"/>
        <v>18.600000000000001</v>
      </c>
      <c r="AI37" s="55">
        <f t="shared" si="6"/>
        <v>7</v>
      </c>
      <c r="AJ37" s="12"/>
    </row>
    <row r="38" spans="1:44" x14ac:dyDescent="0.2">
      <c r="A38" s="47" t="s">
        <v>142</v>
      </c>
      <c r="B38" s="104">
        <f>[36]Agosto!$K$5</f>
        <v>0</v>
      </c>
      <c r="C38" s="104">
        <f>[36]Agosto!$K$6</f>
        <v>0</v>
      </c>
      <c r="D38" s="104">
        <f>[36]Agosto!$K$7</f>
        <v>0</v>
      </c>
      <c r="E38" s="104">
        <f>[36]Agosto!$K$8</f>
        <v>35.599999999999994</v>
      </c>
      <c r="F38" s="104">
        <f>[36]Agosto!$K$9</f>
        <v>0</v>
      </c>
      <c r="G38" s="104">
        <f>[36]Agosto!$K$10</f>
        <v>0.2</v>
      </c>
      <c r="H38" s="104">
        <f>[36]Agosto!$K$11</f>
        <v>0</v>
      </c>
      <c r="I38" s="104">
        <f>[36]Agosto!$K$12</f>
        <v>0</v>
      </c>
      <c r="J38" s="104">
        <f>[36]Agosto!$K$13</f>
        <v>0</v>
      </c>
      <c r="K38" s="104">
        <f>[36]Agosto!$K$14</f>
        <v>0</v>
      </c>
      <c r="L38" s="104">
        <f>[36]Agosto!$K$15</f>
        <v>0</v>
      </c>
      <c r="M38" s="104">
        <f>[36]Agosto!$K$16</f>
        <v>0</v>
      </c>
      <c r="N38" s="104">
        <f>[36]Agosto!$K$17</f>
        <v>0</v>
      </c>
      <c r="O38" s="104">
        <f>[36]Agosto!$K$18</f>
        <v>0</v>
      </c>
      <c r="P38" s="104">
        <f>[36]Agosto!$K$19</f>
        <v>0</v>
      </c>
      <c r="Q38" s="104">
        <f>[36]Agosto!$K$20</f>
        <v>0</v>
      </c>
      <c r="R38" s="104">
        <f>[36]Agosto!$K$21</f>
        <v>0</v>
      </c>
      <c r="S38" s="104">
        <f>[36]Agosto!$K$22</f>
        <v>0</v>
      </c>
      <c r="T38" s="104">
        <f>[36]Agosto!$K$23</f>
        <v>0</v>
      </c>
      <c r="U38" s="104">
        <f>[36]Agosto!$K$24</f>
        <v>1</v>
      </c>
      <c r="V38" s="104">
        <f>[36]Agosto!$K$25</f>
        <v>0</v>
      </c>
      <c r="W38" s="104">
        <f>[36]Agosto!$K$26</f>
        <v>4</v>
      </c>
      <c r="X38" s="104">
        <f>[36]Agosto!$K$27</f>
        <v>0</v>
      </c>
      <c r="Y38" s="104">
        <f>[36]Agosto!$K$28</f>
        <v>0</v>
      </c>
      <c r="Z38" s="104">
        <f>[36]Agosto!$K$29</f>
        <v>0</v>
      </c>
      <c r="AA38" s="104">
        <f>[36]Agosto!$K$30</f>
        <v>0</v>
      </c>
      <c r="AB38" s="104">
        <f>[36]Agosto!$K$31</f>
        <v>0</v>
      </c>
      <c r="AC38" s="104">
        <f>[36]Agosto!$K$32</f>
        <v>0</v>
      </c>
      <c r="AD38" s="104">
        <f>[36]Agosto!$K$33</f>
        <v>0</v>
      </c>
      <c r="AE38" s="104">
        <f>[36]Agosto!$K$34</f>
        <v>0</v>
      </c>
      <c r="AF38" s="104">
        <f>[36]Agosto!$K$35</f>
        <v>0</v>
      </c>
      <c r="AG38" s="109">
        <f t="shared" si="4"/>
        <v>40.799999999999997</v>
      </c>
      <c r="AH38" s="111">
        <f t="shared" si="5"/>
        <v>35.599999999999994</v>
      </c>
      <c r="AI38" s="55">
        <f t="shared" si="6"/>
        <v>27</v>
      </c>
    </row>
    <row r="39" spans="1:44" x14ac:dyDescent="0.2">
      <c r="A39" s="47" t="s">
        <v>8</v>
      </c>
      <c r="B39" s="104">
        <f>[37]Agosto!$K$5</f>
        <v>0</v>
      </c>
      <c r="C39" s="104">
        <f>[37]Agosto!$K$6</f>
        <v>0</v>
      </c>
      <c r="D39" s="104">
        <f>[37]Agosto!$K$7</f>
        <v>0</v>
      </c>
      <c r="E39" s="104">
        <f>[37]Agosto!$K$8</f>
        <v>53</v>
      </c>
      <c r="F39" s="104">
        <f>[37]Agosto!$K$9</f>
        <v>0</v>
      </c>
      <c r="G39" s="104">
        <f>[37]Agosto!$K$10</f>
        <v>0</v>
      </c>
      <c r="H39" s="104">
        <f>[37]Agosto!$K$11</f>
        <v>0</v>
      </c>
      <c r="I39" s="104">
        <f>[37]Agosto!$K$12</f>
        <v>0</v>
      </c>
      <c r="J39" s="104">
        <f>[37]Agosto!$K$13</f>
        <v>0</v>
      </c>
      <c r="K39" s="104">
        <f>[37]Agosto!$K$14</f>
        <v>0</v>
      </c>
      <c r="L39" s="104">
        <f>[37]Agosto!$K$15</f>
        <v>0</v>
      </c>
      <c r="M39" s="104">
        <f>[37]Agosto!$K$16</f>
        <v>0</v>
      </c>
      <c r="N39" s="104">
        <f>[37]Agosto!$K$17</f>
        <v>0</v>
      </c>
      <c r="O39" s="104">
        <f>[37]Agosto!$K$18</f>
        <v>0</v>
      </c>
      <c r="P39" s="104">
        <f>[37]Agosto!$K$19</f>
        <v>0</v>
      </c>
      <c r="Q39" s="104">
        <f>[37]Agosto!$K$20</f>
        <v>0</v>
      </c>
      <c r="R39" s="104">
        <f>[37]Agosto!$K$21</f>
        <v>0</v>
      </c>
      <c r="S39" s="104">
        <f>[37]Agosto!$K$22</f>
        <v>0</v>
      </c>
      <c r="T39" s="104">
        <f>[37]Agosto!$K$23</f>
        <v>0.2</v>
      </c>
      <c r="U39" s="104">
        <f>[37]Agosto!$K$24</f>
        <v>10.4</v>
      </c>
      <c r="V39" s="104">
        <f>[37]Agosto!$K$25</f>
        <v>0</v>
      </c>
      <c r="W39" s="104">
        <f>[37]Agosto!$K$26</f>
        <v>0</v>
      </c>
      <c r="X39" s="104">
        <f>[37]Agosto!$K$27</f>
        <v>0</v>
      </c>
      <c r="Y39" s="104">
        <f>[37]Agosto!$K$28</f>
        <v>4.8000000000000007</v>
      </c>
      <c r="Z39" s="104">
        <f>[37]Agosto!$K$29</f>
        <v>0.8</v>
      </c>
      <c r="AA39" s="104">
        <f>[37]Agosto!$K$30</f>
        <v>1.2</v>
      </c>
      <c r="AB39" s="104">
        <f>[37]Agosto!$K$31</f>
        <v>0</v>
      </c>
      <c r="AC39" s="104">
        <f>[37]Agosto!$K$32</f>
        <v>0</v>
      </c>
      <c r="AD39" s="104">
        <f>[37]Agosto!$K$33</f>
        <v>0</v>
      </c>
      <c r="AE39" s="104">
        <f>[37]Agosto!$K$34</f>
        <v>0</v>
      </c>
      <c r="AF39" s="104">
        <f>[37]Agosto!$K$35</f>
        <v>0</v>
      </c>
      <c r="AG39" s="109">
        <f t="shared" si="4"/>
        <v>70.400000000000006</v>
      </c>
      <c r="AH39" s="111">
        <f t="shared" si="5"/>
        <v>53</v>
      </c>
      <c r="AI39" s="55">
        <f t="shared" si="6"/>
        <v>25</v>
      </c>
    </row>
    <row r="40" spans="1:44" x14ac:dyDescent="0.2">
      <c r="A40" s="47" t="s">
        <v>9</v>
      </c>
      <c r="B40" s="104">
        <f>[38]Agosto!$K$5</f>
        <v>0</v>
      </c>
      <c r="C40" s="104">
        <f>[38]Agosto!$K$6</f>
        <v>0</v>
      </c>
      <c r="D40" s="104">
        <f>[38]Agosto!$K$7</f>
        <v>0</v>
      </c>
      <c r="E40" s="104">
        <f>[38]Agosto!$K$8</f>
        <v>22.4</v>
      </c>
      <c r="F40" s="104">
        <f>[38]Agosto!$K$9</f>
        <v>0.6</v>
      </c>
      <c r="G40" s="104">
        <f>[38]Agosto!$K$10</f>
        <v>0</v>
      </c>
      <c r="H40" s="104">
        <f>[38]Agosto!$K$11</f>
        <v>0</v>
      </c>
      <c r="I40" s="104">
        <f>[38]Agosto!$K$12</f>
        <v>0.60000000000000009</v>
      </c>
      <c r="J40" s="104">
        <f>[38]Agosto!$K$13</f>
        <v>0</v>
      </c>
      <c r="K40" s="104">
        <f>[38]Agosto!$K$14</f>
        <v>0</v>
      </c>
      <c r="L40" s="104">
        <f>[38]Agosto!$K$15</f>
        <v>0</v>
      </c>
      <c r="M40" s="104">
        <f>[38]Agosto!$K$16</f>
        <v>0</v>
      </c>
      <c r="N40" s="104">
        <f>[38]Agosto!$K$17</f>
        <v>0</v>
      </c>
      <c r="O40" s="104">
        <f>[38]Agosto!$K$18</f>
        <v>0</v>
      </c>
      <c r="P40" s="104">
        <f>[38]Agosto!$K$19</f>
        <v>0</v>
      </c>
      <c r="Q40" s="104">
        <f>[38]Agosto!$K$20</f>
        <v>0</v>
      </c>
      <c r="R40" s="104">
        <f>[38]Agosto!$K$21</f>
        <v>0</v>
      </c>
      <c r="S40" s="104">
        <f>[38]Agosto!$K$22</f>
        <v>0</v>
      </c>
      <c r="T40" s="104">
        <f>[38]Agosto!$K$23</f>
        <v>0</v>
      </c>
      <c r="U40" s="104">
        <f>[38]Agosto!$K$24</f>
        <v>4.2</v>
      </c>
      <c r="V40" s="104">
        <f>[38]Agosto!$K$25</f>
        <v>1.2</v>
      </c>
      <c r="W40" s="104">
        <f>[38]Agosto!$K$26</f>
        <v>0</v>
      </c>
      <c r="X40" s="104">
        <f>[38]Agosto!$K$27</f>
        <v>0</v>
      </c>
      <c r="Y40" s="104">
        <f>[38]Agosto!$K$28</f>
        <v>0</v>
      </c>
      <c r="Z40" s="104">
        <f>[38]Agosto!$K$29</f>
        <v>0</v>
      </c>
      <c r="AA40" s="104">
        <f>[38]Agosto!$K$30</f>
        <v>0</v>
      </c>
      <c r="AB40" s="104">
        <f>[38]Agosto!$K$31</f>
        <v>0</v>
      </c>
      <c r="AC40" s="104">
        <f>[38]Agosto!$K$32</f>
        <v>0</v>
      </c>
      <c r="AD40" s="104">
        <f>[38]Agosto!$K$33</f>
        <v>0</v>
      </c>
      <c r="AE40" s="104">
        <f>[38]Agosto!$K$34</f>
        <v>0</v>
      </c>
      <c r="AF40" s="104">
        <f>[38]Agosto!$K$35</f>
        <v>0</v>
      </c>
      <c r="AG40" s="109">
        <f t="shared" si="4"/>
        <v>29</v>
      </c>
      <c r="AH40" s="111">
        <f t="shared" si="5"/>
        <v>22.4</v>
      </c>
      <c r="AI40" s="55">
        <f t="shared" si="6"/>
        <v>26</v>
      </c>
    </row>
    <row r="41" spans="1:44" x14ac:dyDescent="0.2">
      <c r="A41" s="47" t="s">
        <v>32</v>
      </c>
      <c r="B41" s="104">
        <f>[39]Agosto!$K$5</f>
        <v>0</v>
      </c>
      <c r="C41" s="104">
        <f>[39]Agosto!$K$6</f>
        <v>0</v>
      </c>
      <c r="D41" s="104">
        <f>[39]Agosto!$K$7</f>
        <v>0</v>
      </c>
      <c r="E41" s="104">
        <f>[39]Agosto!$K$8</f>
        <v>30.999999999999996</v>
      </c>
      <c r="F41" s="104">
        <f>[39]Agosto!$K$9</f>
        <v>0.2</v>
      </c>
      <c r="G41" s="104">
        <f>[39]Agosto!$K$10</f>
        <v>0</v>
      </c>
      <c r="H41" s="104">
        <f>[39]Agosto!$K$11</f>
        <v>0</v>
      </c>
      <c r="I41" s="104">
        <f>[39]Agosto!$K$12</f>
        <v>0</v>
      </c>
      <c r="J41" s="104">
        <f>[39]Agosto!$K$13</f>
        <v>0</v>
      </c>
      <c r="K41" s="104">
        <f>[39]Agosto!$K$14</f>
        <v>0</v>
      </c>
      <c r="L41" s="104">
        <f>[39]Agosto!$K$15</f>
        <v>0</v>
      </c>
      <c r="M41" s="104">
        <f>[39]Agosto!$K$16</f>
        <v>0</v>
      </c>
      <c r="N41" s="104">
        <f>[39]Agosto!$K$17</f>
        <v>0</v>
      </c>
      <c r="O41" s="104">
        <f>[39]Agosto!$K$18</f>
        <v>0</v>
      </c>
      <c r="P41" s="104">
        <f>[39]Agosto!$K$19</f>
        <v>0</v>
      </c>
      <c r="Q41" s="104">
        <f>[39]Agosto!$K$20</f>
        <v>0</v>
      </c>
      <c r="R41" s="104">
        <f>[39]Agosto!$K$21</f>
        <v>0</v>
      </c>
      <c r="S41" s="104">
        <f>[39]Agosto!$K$22</f>
        <v>0</v>
      </c>
      <c r="T41" s="104">
        <f>[39]Agosto!$K$23</f>
        <v>0</v>
      </c>
      <c r="U41" s="104">
        <f>[39]Agosto!$K$24</f>
        <v>0</v>
      </c>
      <c r="V41" s="104">
        <f>[39]Agosto!$K$25</f>
        <v>0</v>
      </c>
      <c r="W41" s="104">
        <f>[39]Agosto!$K$26</f>
        <v>0</v>
      </c>
      <c r="X41" s="104">
        <f>[39]Agosto!$K$27</f>
        <v>0.2</v>
      </c>
      <c r="Y41" s="104">
        <f>[39]Agosto!$K$28</f>
        <v>10.6</v>
      </c>
      <c r="Z41" s="104">
        <f>[39]Agosto!$K$29</f>
        <v>1.8000000000000003</v>
      </c>
      <c r="AA41" s="104">
        <f>[39]Agosto!$K$30</f>
        <v>0.2</v>
      </c>
      <c r="AB41" s="104">
        <f>[39]Agosto!$K$31</f>
        <v>0</v>
      </c>
      <c r="AC41" s="104">
        <f>[39]Agosto!$K$32</f>
        <v>0.2</v>
      </c>
      <c r="AD41" s="104">
        <f>[39]Agosto!$K$33</f>
        <v>0</v>
      </c>
      <c r="AE41" s="104">
        <f>[39]Agosto!$K$34</f>
        <v>0</v>
      </c>
      <c r="AF41" s="104">
        <f>[39]Agosto!$K$35</f>
        <v>0</v>
      </c>
      <c r="AG41" s="109">
        <f t="shared" si="4"/>
        <v>44.199999999999996</v>
      </c>
      <c r="AH41" s="111">
        <f t="shared" si="5"/>
        <v>30.999999999999996</v>
      </c>
      <c r="AI41" s="55">
        <f t="shared" si="6"/>
        <v>24</v>
      </c>
    </row>
    <row r="42" spans="1:44" hidden="1" x14ac:dyDescent="0.2">
      <c r="A42" s="47" t="s">
        <v>10</v>
      </c>
      <c r="B42" s="104" t="str">
        <f>[40]Agosto!$K$5</f>
        <v>*</v>
      </c>
      <c r="C42" s="104" t="str">
        <f>[40]Agosto!$K$6</f>
        <v>*</v>
      </c>
      <c r="D42" s="104" t="str">
        <f>[40]Agosto!$K$7</f>
        <v>*</v>
      </c>
      <c r="E42" s="104" t="str">
        <f>[40]Agosto!$K$8</f>
        <v>*</v>
      </c>
      <c r="F42" s="104" t="str">
        <f>[40]Agosto!$K$9</f>
        <v>*</v>
      </c>
      <c r="G42" s="104" t="str">
        <f>[40]Agosto!$K$10</f>
        <v>*</v>
      </c>
      <c r="H42" s="104" t="str">
        <f>[40]Agosto!$K$11</f>
        <v>*</v>
      </c>
      <c r="I42" s="104" t="str">
        <f>[40]Agosto!$K$12</f>
        <v>*</v>
      </c>
      <c r="J42" s="104" t="str">
        <f>[40]Agosto!$K$13</f>
        <v>*</v>
      </c>
      <c r="K42" s="104" t="str">
        <f>[40]Agosto!$K$14</f>
        <v>*</v>
      </c>
      <c r="L42" s="104" t="str">
        <f>[40]Agosto!$K$15</f>
        <v>*</v>
      </c>
      <c r="M42" s="104" t="str">
        <f>[40]Agosto!$K$16</f>
        <v>*</v>
      </c>
      <c r="N42" s="104" t="str">
        <f>[40]Agosto!$K$17</f>
        <v>*</v>
      </c>
      <c r="O42" s="104" t="str">
        <f>[40]Agosto!$K$18</f>
        <v>*</v>
      </c>
      <c r="P42" s="104" t="str">
        <f>[40]Agosto!$K$19</f>
        <v>*</v>
      </c>
      <c r="Q42" s="104" t="str">
        <f>[40]Agosto!$K$20</f>
        <v>*</v>
      </c>
      <c r="R42" s="104" t="str">
        <f>[40]Agosto!$K$21</f>
        <v>*</v>
      </c>
      <c r="S42" s="104" t="str">
        <f>[40]Agosto!$K$22</f>
        <v>*</v>
      </c>
      <c r="T42" s="104" t="str">
        <f>[40]Agosto!$K$23</f>
        <v>*</v>
      </c>
      <c r="U42" s="104" t="str">
        <f>[40]Agosto!$K$24</f>
        <v>*</v>
      </c>
      <c r="V42" s="104" t="str">
        <f>[40]Agosto!$K$25</f>
        <v>*</v>
      </c>
      <c r="W42" s="104" t="str">
        <f>[40]Agosto!$K$26</f>
        <v>*</v>
      </c>
      <c r="X42" s="104" t="str">
        <f>[40]Agosto!$K$27</f>
        <v>*</v>
      </c>
      <c r="Y42" s="104" t="str">
        <f>[40]Agosto!$K$28</f>
        <v>*</v>
      </c>
      <c r="Z42" s="104" t="str">
        <f>[40]Agosto!$K$29</f>
        <v>*</v>
      </c>
      <c r="AA42" s="104" t="str">
        <f>[40]Agosto!$K$30</f>
        <v>*</v>
      </c>
      <c r="AB42" s="104" t="str">
        <f>[40]Agosto!$K$31</f>
        <v>*</v>
      </c>
      <c r="AC42" s="104" t="str">
        <f>[40]Agosto!$K$32</f>
        <v>*</v>
      </c>
      <c r="AD42" s="104" t="str">
        <f>[40]Agosto!$K$33</f>
        <v>*</v>
      </c>
      <c r="AE42" s="104" t="str">
        <f>[40]Agosto!$K$34</f>
        <v>*</v>
      </c>
      <c r="AF42" s="104" t="str">
        <f>[40]Agosto!$K$35</f>
        <v>*</v>
      </c>
      <c r="AG42" s="109">
        <f t="shared" si="4"/>
        <v>0</v>
      </c>
      <c r="AH42" s="111">
        <f t="shared" si="5"/>
        <v>0</v>
      </c>
      <c r="AI42" s="55">
        <f t="shared" si="6"/>
        <v>0</v>
      </c>
    </row>
    <row r="43" spans="1:44" x14ac:dyDescent="0.2">
      <c r="A43" s="47" t="s">
        <v>143</v>
      </c>
      <c r="B43" s="104">
        <f>[41]Agosto!$K$5</f>
        <v>0</v>
      </c>
      <c r="C43" s="104">
        <f>[41]Agosto!$K$6</f>
        <v>0</v>
      </c>
      <c r="D43" s="104">
        <f>[41]Agosto!$K$7</f>
        <v>0</v>
      </c>
      <c r="E43" s="104">
        <f>[41]Agosto!$K$8</f>
        <v>16.199999999999996</v>
      </c>
      <c r="F43" s="104">
        <f>[41]Agosto!$K$9</f>
        <v>0.2</v>
      </c>
      <c r="G43" s="104">
        <f>[41]Agosto!$K$10</f>
        <v>0.2</v>
      </c>
      <c r="H43" s="104">
        <f>[41]Agosto!$K$11</f>
        <v>0</v>
      </c>
      <c r="I43" s="104">
        <f>[41]Agosto!$K$12</f>
        <v>0</v>
      </c>
      <c r="J43" s="104">
        <f>[41]Agosto!$K$13</f>
        <v>0</v>
      </c>
      <c r="K43" s="104">
        <f>[41]Agosto!$K$14</f>
        <v>0</v>
      </c>
      <c r="L43" s="104">
        <f>[41]Agosto!$K$15</f>
        <v>0</v>
      </c>
      <c r="M43" s="104">
        <f>[41]Agosto!$K$16</f>
        <v>0</v>
      </c>
      <c r="N43" s="104">
        <f>[41]Agosto!$K$17</f>
        <v>0</v>
      </c>
      <c r="O43" s="104">
        <f>[41]Agosto!$K$18</f>
        <v>0</v>
      </c>
      <c r="P43" s="104">
        <f>[41]Agosto!$K$19</f>
        <v>0</v>
      </c>
      <c r="Q43" s="104">
        <f>[41]Agosto!$K$20</f>
        <v>0</v>
      </c>
      <c r="R43" s="104">
        <f>[41]Agosto!$K$21</f>
        <v>0</v>
      </c>
      <c r="S43" s="104">
        <f>[41]Agosto!$K$22</f>
        <v>0</v>
      </c>
      <c r="T43" s="104">
        <f>[41]Agosto!$K$23</f>
        <v>0.2</v>
      </c>
      <c r="U43" s="104">
        <f>[41]Agosto!$K$24</f>
        <v>4.1999999999999993</v>
      </c>
      <c r="V43" s="104">
        <f>[41]Agosto!$K$25</f>
        <v>0</v>
      </c>
      <c r="W43" s="104">
        <f>[41]Agosto!$K$26</f>
        <v>0</v>
      </c>
      <c r="X43" s="104">
        <f>[41]Agosto!$K$27</f>
        <v>0</v>
      </c>
      <c r="Y43" s="104">
        <f>[41]Agosto!$K$28</f>
        <v>3</v>
      </c>
      <c r="Z43" s="104">
        <f>[41]Agosto!$K$29</f>
        <v>1.5999999999999999</v>
      </c>
      <c r="AA43" s="104">
        <f>[41]Agosto!$K$30</f>
        <v>0.2</v>
      </c>
      <c r="AB43" s="104">
        <f>[41]Agosto!$K$31</f>
        <v>0.2</v>
      </c>
      <c r="AC43" s="104">
        <f>[41]Agosto!$K$32</f>
        <v>0</v>
      </c>
      <c r="AD43" s="104">
        <f>[41]Agosto!$K$33</f>
        <v>0</v>
      </c>
      <c r="AE43" s="104">
        <f>[41]Agosto!$K$34</f>
        <v>0</v>
      </c>
      <c r="AF43" s="104">
        <f>[41]Agosto!$K$35</f>
        <v>0</v>
      </c>
      <c r="AG43" s="109">
        <f t="shared" si="4"/>
        <v>25.999999999999993</v>
      </c>
      <c r="AH43" s="111">
        <f t="shared" si="5"/>
        <v>16.199999999999996</v>
      </c>
      <c r="AI43" s="55">
        <f t="shared" si="6"/>
        <v>22</v>
      </c>
      <c r="AJ43" s="12" t="s">
        <v>35</v>
      </c>
    </row>
    <row r="44" spans="1:44" x14ac:dyDescent="0.2">
      <c r="A44" s="47" t="s">
        <v>11</v>
      </c>
      <c r="B44" s="104">
        <f>[42]Agosto!$K$5</f>
        <v>0</v>
      </c>
      <c r="C44" s="104">
        <f>[42]Agosto!$K$6</f>
        <v>0</v>
      </c>
      <c r="D44" s="104">
        <f>[42]Agosto!$K$7</f>
        <v>0</v>
      </c>
      <c r="E44" s="104">
        <f>[42]Agosto!$K$8</f>
        <v>5.8000000000000016</v>
      </c>
      <c r="F44" s="104">
        <f>[42]Agosto!$K$9</f>
        <v>0.4</v>
      </c>
      <c r="G44" s="104">
        <f>[42]Agosto!$K$10</f>
        <v>1.4</v>
      </c>
      <c r="H44" s="104">
        <f>[42]Agosto!$K$11</f>
        <v>3.2000000000000011</v>
      </c>
      <c r="I44" s="104">
        <f>[42]Agosto!$K$12</f>
        <v>0.4</v>
      </c>
      <c r="J44" s="104">
        <f>[42]Agosto!$K$13</f>
        <v>0</v>
      </c>
      <c r="K44" s="104">
        <f>[42]Agosto!$K$14</f>
        <v>0</v>
      </c>
      <c r="L44" s="104">
        <f>[42]Agosto!$K$15</f>
        <v>0</v>
      </c>
      <c r="M44" s="104">
        <f>[42]Agosto!$K$16</f>
        <v>0</v>
      </c>
      <c r="N44" s="104">
        <f>[42]Agosto!$K$17</f>
        <v>0</v>
      </c>
      <c r="O44" s="104">
        <f>[42]Agosto!$K$18</f>
        <v>0</v>
      </c>
      <c r="P44" s="104">
        <f>[42]Agosto!$K$19</f>
        <v>0</v>
      </c>
      <c r="Q44" s="104">
        <f>[42]Agosto!$K$20</f>
        <v>0</v>
      </c>
      <c r="R44" s="104">
        <f>[42]Agosto!$K$21</f>
        <v>0</v>
      </c>
      <c r="S44" s="104">
        <f>[42]Agosto!$K$22</f>
        <v>0</v>
      </c>
      <c r="T44" s="104">
        <f>[42]Agosto!$K$23</f>
        <v>0</v>
      </c>
      <c r="U44" s="104">
        <f>[42]Agosto!$K$24</f>
        <v>2.4</v>
      </c>
      <c r="V44" s="104">
        <f>[42]Agosto!$K$25</f>
        <v>1.2</v>
      </c>
      <c r="W44" s="104">
        <f>[42]Agosto!$K$26</f>
        <v>0.60000000000000009</v>
      </c>
      <c r="X44" s="104">
        <f>[42]Agosto!$K$27</f>
        <v>0</v>
      </c>
      <c r="Y44" s="104">
        <f>[42]Agosto!$K$28</f>
        <v>0</v>
      </c>
      <c r="Z44" s="104">
        <f>[42]Agosto!$K$29</f>
        <v>0</v>
      </c>
      <c r="AA44" s="104">
        <f>[42]Agosto!$K$30</f>
        <v>0</v>
      </c>
      <c r="AB44" s="104">
        <f>[42]Agosto!$K$31</f>
        <v>0</v>
      </c>
      <c r="AC44" s="104">
        <f>[42]Agosto!$K$32</f>
        <v>0.4</v>
      </c>
      <c r="AD44" s="104">
        <f>[42]Agosto!$K$33</f>
        <v>0</v>
      </c>
      <c r="AE44" s="104">
        <f>[42]Agosto!$K$34</f>
        <v>0</v>
      </c>
      <c r="AF44" s="104">
        <f>[42]Agosto!$K$35</f>
        <v>0</v>
      </c>
      <c r="AG44" s="109">
        <f t="shared" si="4"/>
        <v>15.800000000000002</v>
      </c>
      <c r="AH44" s="111">
        <f t="shared" si="5"/>
        <v>5.8000000000000016</v>
      </c>
      <c r="AI44" s="55">
        <f t="shared" si="6"/>
        <v>22</v>
      </c>
      <c r="AR44" s="12" t="s">
        <v>35</v>
      </c>
    </row>
    <row r="45" spans="1:44" s="5" customFormat="1" x14ac:dyDescent="0.2">
      <c r="A45" s="47" t="s">
        <v>12</v>
      </c>
      <c r="B45" s="104">
        <f>[43]Agosto!$K$5</f>
        <v>0</v>
      </c>
      <c r="C45" s="104">
        <f>[43]Agosto!$K$6</f>
        <v>0</v>
      </c>
      <c r="D45" s="104">
        <f>[43]Agosto!$K$7</f>
        <v>0</v>
      </c>
      <c r="E45" s="104">
        <f>[43]Agosto!$K$8</f>
        <v>7.2000000000000011</v>
      </c>
      <c r="F45" s="104">
        <f>[43]Agosto!$K$9</f>
        <v>0.2</v>
      </c>
      <c r="G45" s="104">
        <f>[43]Agosto!$K$10</f>
        <v>0</v>
      </c>
      <c r="H45" s="104">
        <f>[43]Agosto!$K$11</f>
        <v>0</v>
      </c>
      <c r="I45" s="104">
        <f>[43]Agosto!$K$12</f>
        <v>0</v>
      </c>
      <c r="J45" s="104">
        <f>[43]Agosto!$K$13</f>
        <v>0</v>
      </c>
      <c r="K45" s="104">
        <f>[43]Agosto!$K$14</f>
        <v>0</v>
      </c>
      <c r="L45" s="104">
        <f>[43]Agosto!$K$15</f>
        <v>0</v>
      </c>
      <c r="M45" s="104">
        <f>[43]Agosto!$K$16</f>
        <v>0</v>
      </c>
      <c r="N45" s="104">
        <f>[43]Agosto!$K$17</f>
        <v>0</v>
      </c>
      <c r="O45" s="104">
        <f>[43]Agosto!$K$18</f>
        <v>0</v>
      </c>
      <c r="P45" s="104">
        <f>[43]Agosto!$K$19</f>
        <v>0</v>
      </c>
      <c r="Q45" s="104">
        <f>[43]Agosto!$K$20</f>
        <v>0</v>
      </c>
      <c r="R45" s="104">
        <f>[43]Agosto!$K$21</f>
        <v>0</v>
      </c>
      <c r="S45" s="104">
        <f>[43]Agosto!$K$22</f>
        <v>0</v>
      </c>
      <c r="T45" s="104">
        <f>[43]Agosto!$K$23</f>
        <v>0</v>
      </c>
      <c r="U45" s="104">
        <f>[43]Agosto!$K$24</f>
        <v>3.4000000000000004</v>
      </c>
      <c r="V45" s="104">
        <f>[43]Agosto!$K$25</f>
        <v>0</v>
      </c>
      <c r="W45" s="104">
        <f>[43]Agosto!$K$26</f>
        <v>0</v>
      </c>
      <c r="X45" s="104">
        <f>[43]Agosto!$K$27</f>
        <v>0</v>
      </c>
      <c r="Y45" s="104">
        <f>[43]Agosto!$K$28</f>
        <v>0</v>
      </c>
      <c r="Z45" s="104">
        <f>[43]Agosto!$K$29</f>
        <v>0</v>
      </c>
      <c r="AA45" s="104">
        <f>[43]Agosto!$K$30</f>
        <v>0</v>
      </c>
      <c r="AB45" s="104">
        <f>[43]Agosto!$K$31</f>
        <v>0</v>
      </c>
      <c r="AC45" s="104">
        <f>[43]Agosto!$K$32</f>
        <v>0</v>
      </c>
      <c r="AD45" s="104">
        <f>[43]Agosto!$K$33</f>
        <v>0</v>
      </c>
      <c r="AE45" s="104">
        <f>[43]Agosto!$K$34</f>
        <v>0</v>
      </c>
      <c r="AF45" s="104">
        <f>[43]Agosto!$K$35</f>
        <v>0</v>
      </c>
      <c r="AG45" s="109">
        <f t="shared" si="4"/>
        <v>10.8</v>
      </c>
      <c r="AH45" s="111">
        <f t="shared" si="5"/>
        <v>7.2000000000000011</v>
      </c>
      <c r="AI45" s="55">
        <f t="shared" si="6"/>
        <v>28</v>
      </c>
    </row>
    <row r="46" spans="1:44" s="5" customFormat="1" x14ac:dyDescent="0.2">
      <c r="A46" s="47" t="s">
        <v>302</v>
      </c>
      <c r="B46" s="104" t="str">
        <f>[44]Agosto!$K$5</f>
        <v>*</v>
      </c>
      <c r="C46" s="104" t="str">
        <f>[44]Agosto!$K$6</f>
        <v>*</v>
      </c>
      <c r="D46" s="104" t="str">
        <f>[44]Agosto!$K$7</f>
        <v>*</v>
      </c>
      <c r="E46" s="104" t="str">
        <f>[44]Agosto!$K$8</f>
        <v>*</v>
      </c>
      <c r="F46" s="104" t="str">
        <f>[44]Agosto!$K$9</f>
        <v>*</v>
      </c>
      <c r="G46" s="104" t="str">
        <f>[44]Agosto!$K$10</f>
        <v>*</v>
      </c>
      <c r="H46" s="104" t="str">
        <f>[44]Agosto!$K$11</f>
        <v>*</v>
      </c>
      <c r="I46" s="104" t="str">
        <f>[44]Agosto!$K$12</f>
        <v>*</v>
      </c>
      <c r="J46" s="104" t="str">
        <f>[44]Agosto!$K$13</f>
        <v>*</v>
      </c>
      <c r="K46" s="104" t="str">
        <f>[44]Agosto!$K$14</f>
        <v>*</v>
      </c>
      <c r="L46" s="104" t="str">
        <f>[44]Agosto!$K$15</f>
        <v>*</v>
      </c>
      <c r="M46" s="104" t="str">
        <f>[44]Agosto!$K$16</f>
        <v>*</v>
      </c>
      <c r="N46" s="104" t="str">
        <f>[44]Agosto!$K$17</f>
        <v>*</v>
      </c>
      <c r="O46" s="104" t="str">
        <f>[44]Agosto!$K$18</f>
        <v>*</v>
      </c>
      <c r="P46" s="104" t="str">
        <f>[44]Agosto!$K$19</f>
        <v>*</v>
      </c>
      <c r="Q46" s="104" t="str">
        <f>[44]Agosto!$K$20</f>
        <v>*</v>
      </c>
      <c r="R46" s="104" t="str">
        <f>[44]Agosto!$K$21</f>
        <v>*</v>
      </c>
      <c r="S46" s="104" t="str">
        <f>[44]Agosto!$K$22</f>
        <v>*</v>
      </c>
      <c r="T46" s="104" t="str">
        <f>[44]Agosto!$K$23</f>
        <v>*</v>
      </c>
      <c r="U46" s="104" t="str">
        <f>[44]Agosto!$K$24</f>
        <v>*</v>
      </c>
      <c r="V46" s="104" t="str">
        <f>[44]Agosto!$K$25</f>
        <v>*</v>
      </c>
      <c r="W46" s="104" t="str">
        <f>[44]Agosto!$K$26</f>
        <v>*</v>
      </c>
      <c r="X46" s="104" t="str">
        <f>[44]Agosto!$K$27</f>
        <v>*</v>
      </c>
      <c r="Y46" s="104" t="str">
        <f>[44]Agosto!$K$28</f>
        <v>*</v>
      </c>
      <c r="Z46" s="104" t="str">
        <f>[44]Agosto!$K$29</f>
        <v>*</v>
      </c>
      <c r="AA46" s="104" t="str">
        <f>[44]Agosto!$K$30</f>
        <v>*</v>
      </c>
      <c r="AB46" s="104" t="str">
        <f>[44]Agosto!$K$31</f>
        <v>*</v>
      </c>
      <c r="AC46" s="104">
        <f>[44]Agosto!$K$32</f>
        <v>0</v>
      </c>
      <c r="AD46" s="104">
        <f>[44]Agosto!$K$33</f>
        <v>0</v>
      </c>
      <c r="AE46" s="104">
        <f>[44]Agosto!$K$34</f>
        <v>0</v>
      </c>
      <c r="AF46" s="104">
        <f>[44]Agosto!$K$35</f>
        <v>0</v>
      </c>
      <c r="AG46" s="109">
        <f t="shared" si="4"/>
        <v>0</v>
      </c>
      <c r="AH46" s="111">
        <f t="shared" si="5"/>
        <v>0</v>
      </c>
      <c r="AI46" s="55">
        <f t="shared" si="6"/>
        <v>4</v>
      </c>
    </row>
    <row r="47" spans="1:44" s="5" customFormat="1" x14ac:dyDescent="0.2">
      <c r="A47" s="47" t="s">
        <v>211</v>
      </c>
      <c r="B47" s="104">
        <f>[45]Agosto!$K$5</f>
        <v>0</v>
      </c>
      <c r="C47" s="104">
        <f>[45]Agosto!$K$6</f>
        <v>0</v>
      </c>
      <c r="D47" s="104">
        <f>[45]Agosto!$K$7</f>
        <v>0</v>
      </c>
      <c r="E47" s="104">
        <f>[45]Agosto!$K$8</f>
        <v>17.399999999999999</v>
      </c>
      <c r="F47" s="104">
        <f>[45]Agosto!$K$9</f>
        <v>0</v>
      </c>
      <c r="G47" s="104">
        <f>[45]Agosto!$K$10</f>
        <v>0</v>
      </c>
      <c r="H47" s="104">
        <f>[45]Agosto!$K$11</f>
        <v>0</v>
      </c>
      <c r="I47" s="104">
        <f>[45]Agosto!$K$12</f>
        <v>1.2000000000000002</v>
      </c>
      <c r="J47" s="104">
        <f>[45]Agosto!$K$13</f>
        <v>0</v>
      </c>
      <c r="K47" s="104">
        <f>[45]Agosto!$K$14</f>
        <v>0</v>
      </c>
      <c r="L47" s="104">
        <f>[45]Agosto!$K$15</f>
        <v>0</v>
      </c>
      <c r="M47" s="104">
        <f>[45]Agosto!$K$16</f>
        <v>0</v>
      </c>
      <c r="N47" s="104">
        <f>[45]Agosto!$K$17</f>
        <v>0</v>
      </c>
      <c r="O47" s="104">
        <f>[45]Agosto!$K$18</f>
        <v>0</v>
      </c>
      <c r="P47" s="104">
        <f>[45]Agosto!$K$19</f>
        <v>0</v>
      </c>
      <c r="Q47" s="104">
        <f>[45]Agosto!$K$20</f>
        <v>0</v>
      </c>
      <c r="R47" s="104">
        <f>[45]Agosto!$K$21</f>
        <v>0</v>
      </c>
      <c r="S47" s="104">
        <f>[45]Agosto!$K$22</f>
        <v>0</v>
      </c>
      <c r="T47" s="104">
        <f>[45]Agosto!$K$23</f>
        <v>0</v>
      </c>
      <c r="U47" s="104">
        <f>[45]Agosto!$K$24</f>
        <v>10.4</v>
      </c>
      <c r="V47" s="104">
        <f>[45]Agosto!$K$25</f>
        <v>0</v>
      </c>
      <c r="W47" s="104">
        <f>[45]Agosto!$K$26</f>
        <v>0</v>
      </c>
      <c r="X47" s="104">
        <f>[45]Agosto!$K$27</f>
        <v>0</v>
      </c>
      <c r="Y47" s="104">
        <f>[45]Agosto!$K$28</f>
        <v>0</v>
      </c>
      <c r="Z47" s="104">
        <f>[45]Agosto!$K$29</f>
        <v>0</v>
      </c>
      <c r="AA47" s="104">
        <f>[45]Agosto!$K$30</f>
        <v>0</v>
      </c>
      <c r="AB47" s="104">
        <f>[45]Agosto!$K$31</f>
        <v>0</v>
      </c>
      <c r="AC47" s="104">
        <f>[45]Agosto!$K$32</f>
        <v>1.5999999999999999</v>
      </c>
      <c r="AD47" s="104">
        <f>[45]Agosto!$K$33</f>
        <v>0</v>
      </c>
      <c r="AE47" s="104">
        <f>[45]Agosto!$K$34</f>
        <v>0</v>
      </c>
      <c r="AF47" s="104">
        <f>[45]Agosto!$K$35</f>
        <v>0</v>
      </c>
      <c r="AG47" s="109">
        <f t="shared" si="4"/>
        <v>30.6</v>
      </c>
      <c r="AH47" s="111">
        <f t="shared" si="5"/>
        <v>17.399999999999999</v>
      </c>
      <c r="AI47" s="55">
        <f t="shared" si="6"/>
        <v>27</v>
      </c>
    </row>
    <row r="48" spans="1:44" x14ac:dyDescent="0.2">
      <c r="A48" s="47" t="s">
        <v>13</v>
      </c>
      <c r="B48" s="104">
        <f>[46]Agosto!$K$5</f>
        <v>0</v>
      </c>
      <c r="C48" s="104">
        <f>[46]Agosto!$K$6</f>
        <v>0</v>
      </c>
      <c r="D48" s="104">
        <f>[46]Agosto!$K$7</f>
        <v>0</v>
      </c>
      <c r="E48" s="104">
        <f>[46]Agosto!$K$8</f>
        <v>9.4</v>
      </c>
      <c r="F48" s="104">
        <f>[46]Agosto!$K$9</f>
        <v>0</v>
      </c>
      <c r="G48" s="104">
        <f>[46]Agosto!$K$10</f>
        <v>0</v>
      </c>
      <c r="H48" s="104">
        <f>[46]Agosto!$K$11</f>
        <v>0</v>
      </c>
      <c r="I48" s="104">
        <f>[46]Agosto!$K$12</f>
        <v>0</v>
      </c>
      <c r="J48" s="104">
        <f>[46]Agosto!$K$13</f>
        <v>0</v>
      </c>
      <c r="K48" s="104">
        <f>[46]Agosto!$K$14</f>
        <v>0</v>
      </c>
      <c r="L48" s="104">
        <f>[46]Agosto!$K$15</f>
        <v>0</v>
      </c>
      <c r="M48" s="104">
        <f>[46]Agosto!$K$16</f>
        <v>0</v>
      </c>
      <c r="N48" s="104">
        <f>[46]Agosto!$K$17</f>
        <v>0</v>
      </c>
      <c r="O48" s="104">
        <f>[46]Agosto!$K$18</f>
        <v>0</v>
      </c>
      <c r="P48" s="104">
        <f>[46]Agosto!$K$19</f>
        <v>0</v>
      </c>
      <c r="Q48" s="104">
        <f>[46]Agosto!$K$20</f>
        <v>0</v>
      </c>
      <c r="R48" s="104">
        <f>[46]Agosto!$K$21</f>
        <v>0</v>
      </c>
      <c r="S48" s="104">
        <f>[46]Agosto!$K$22</f>
        <v>0</v>
      </c>
      <c r="T48" s="104">
        <f>[46]Agosto!$K$23</f>
        <v>0</v>
      </c>
      <c r="U48" s="104">
        <f>[46]Agosto!$K$24</f>
        <v>0</v>
      </c>
      <c r="V48" s="104">
        <f>[46]Agosto!$K$25</f>
        <v>0</v>
      </c>
      <c r="W48" s="104">
        <f>[46]Agosto!$K$26</f>
        <v>0</v>
      </c>
      <c r="X48" s="104">
        <f>[46]Agosto!$K$27</f>
        <v>0</v>
      </c>
      <c r="Y48" s="104">
        <f>[46]Agosto!$K$28</f>
        <v>0</v>
      </c>
      <c r="Z48" s="104">
        <f>[46]Agosto!$K$29</f>
        <v>0</v>
      </c>
      <c r="AA48" s="104">
        <f>[46]Agosto!$K$30</f>
        <v>0</v>
      </c>
      <c r="AB48" s="104">
        <f>[46]Agosto!$K$31</f>
        <v>0</v>
      </c>
      <c r="AC48" s="104">
        <f>[46]Agosto!$K$32</f>
        <v>0</v>
      </c>
      <c r="AD48" s="104">
        <f>[46]Agosto!$K$33</f>
        <v>0</v>
      </c>
      <c r="AE48" s="104">
        <f>[46]Agosto!$K$34</f>
        <v>0</v>
      </c>
      <c r="AF48" s="104">
        <f>[46]Agosto!$K$35</f>
        <v>0</v>
      </c>
      <c r="AG48" s="109">
        <f t="shared" si="4"/>
        <v>9.4</v>
      </c>
      <c r="AH48" s="111">
        <f t="shared" si="5"/>
        <v>9.4</v>
      </c>
      <c r="AI48" s="55">
        <f t="shared" si="6"/>
        <v>30</v>
      </c>
    </row>
    <row r="49" spans="1:37" x14ac:dyDescent="0.2">
      <c r="A49" s="47" t="s">
        <v>144</v>
      </c>
      <c r="B49" s="104">
        <f>[47]Agosto!$K$5</f>
        <v>0</v>
      </c>
      <c r="C49" s="104">
        <f>[47]Agosto!$K$6</f>
        <v>0</v>
      </c>
      <c r="D49" s="104">
        <f>[47]Agosto!$K$7</f>
        <v>0</v>
      </c>
      <c r="E49" s="104">
        <f>[47]Agosto!$K$8</f>
        <v>6.8000000000000007</v>
      </c>
      <c r="F49" s="104">
        <f>[47]Agosto!$K$9</f>
        <v>0.4</v>
      </c>
      <c r="G49" s="104">
        <f>[47]Agosto!$K$10</f>
        <v>0.2</v>
      </c>
      <c r="H49" s="104">
        <f>[47]Agosto!$K$11</f>
        <v>0</v>
      </c>
      <c r="I49" s="104">
        <f>[47]Agosto!$K$12</f>
        <v>0</v>
      </c>
      <c r="J49" s="104">
        <f>[47]Agosto!$K$13</f>
        <v>0</v>
      </c>
      <c r="K49" s="104">
        <f>[47]Agosto!$K$14</f>
        <v>0</v>
      </c>
      <c r="L49" s="104">
        <f>[47]Agosto!$K$15</f>
        <v>0</v>
      </c>
      <c r="M49" s="104">
        <f>[47]Agosto!$K$16</f>
        <v>0</v>
      </c>
      <c r="N49" s="104">
        <f>[47]Agosto!$K$17</f>
        <v>0</v>
      </c>
      <c r="O49" s="104">
        <f>[47]Agosto!$K$18</f>
        <v>0</v>
      </c>
      <c r="P49" s="104">
        <f>[47]Agosto!$K$19</f>
        <v>0</v>
      </c>
      <c r="Q49" s="104">
        <f>[47]Agosto!$K$20</f>
        <v>0</v>
      </c>
      <c r="R49" s="104">
        <f>[47]Agosto!$K$21</f>
        <v>0</v>
      </c>
      <c r="S49" s="104">
        <f>[47]Agosto!$K$22</f>
        <v>0</v>
      </c>
      <c r="T49" s="104">
        <f>[47]Agosto!$K$23</f>
        <v>0</v>
      </c>
      <c r="U49" s="104">
        <f>[47]Agosto!$K$24</f>
        <v>8.9999999999999982</v>
      </c>
      <c r="V49" s="104">
        <f>[47]Agosto!$K$25</f>
        <v>0.2</v>
      </c>
      <c r="W49" s="104">
        <f>[47]Agosto!$K$26</f>
        <v>0</v>
      </c>
      <c r="X49" s="104">
        <f>[47]Agosto!$K$27</f>
        <v>0</v>
      </c>
      <c r="Y49" s="104">
        <f>[47]Agosto!$K$28</f>
        <v>0</v>
      </c>
      <c r="Z49" s="104">
        <f>[47]Agosto!$K$29</f>
        <v>0</v>
      </c>
      <c r="AA49" s="104">
        <f>[47]Agosto!$K$30</f>
        <v>0</v>
      </c>
      <c r="AB49" s="104">
        <f>[47]Agosto!$K$31</f>
        <v>0</v>
      </c>
      <c r="AC49" s="104">
        <f>[47]Agosto!$K$32</f>
        <v>0.60000000000000009</v>
      </c>
      <c r="AD49" s="104">
        <f>[47]Agosto!$K$33</f>
        <v>0.2</v>
      </c>
      <c r="AE49" s="104">
        <f>[47]Agosto!$K$34</f>
        <v>0</v>
      </c>
      <c r="AF49" s="104">
        <f>[47]Agosto!$K$35</f>
        <v>0</v>
      </c>
      <c r="AG49" s="109">
        <f t="shared" si="4"/>
        <v>17.399999999999999</v>
      </c>
      <c r="AH49" s="111">
        <f t="shared" si="5"/>
        <v>8.9999999999999982</v>
      </c>
      <c r="AI49" s="55">
        <f t="shared" si="6"/>
        <v>24</v>
      </c>
    </row>
    <row r="50" spans="1:37" x14ac:dyDescent="0.2">
      <c r="A50" s="47" t="s">
        <v>117</v>
      </c>
      <c r="B50" s="104">
        <f>[48]Agosto!$K$5</f>
        <v>0</v>
      </c>
      <c r="C50" s="104">
        <f>[48]Agosto!$K$6</f>
        <v>0</v>
      </c>
      <c r="D50" s="104">
        <f>[48]Agosto!$K$7</f>
        <v>0</v>
      </c>
      <c r="E50" s="104">
        <f>[48]Agosto!$K$8</f>
        <v>6.2</v>
      </c>
      <c r="F50" s="104">
        <f>[48]Agosto!$K$9</f>
        <v>1.2</v>
      </c>
      <c r="G50" s="104">
        <f>[48]Agosto!$K$10</f>
        <v>0</v>
      </c>
      <c r="H50" s="104">
        <f>[48]Agosto!$K$11</f>
        <v>0</v>
      </c>
      <c r="I50" s="104">
        <f>[48]Agosto!$K$12</f>
        <v>2.8</v>
      </c>
      <c r="J50" s="104">
        <f>[48]Agosto!$K$13</f>
        <v>0.2</v>
      </c>
      <c r="K50" s="104">
        <f>[48]Agosto!$K$14</f>
        <v>0</v>
      </c>
      <c r="L50" s="104">
        <f>[48]Agosto!$K$15</f>
        <v>0</v>
      </c>
      <c r="M50" s="104">
        <f>[48]Agosto!$K$16</f>
        <v>0</v>
      </c>
      <c r="N50" s="104">
        <f>[48]Agosto!$K$17</f>
        <v>0</v>
      </c>
      <c r="O50" s="104">
        <f>[48]Agosto!$K$18</f>
        <v>0</v>
      </c>
      <c r="P50" s="104">
        <f>[48]Agosto!$K$19</f>
        <v>0</v>
      </c>
      <c r="Q50" s="104">
        <f>[48]Agosto!$K$20</f>
        <v>0</v>
      </c>
      <c r="R50" s="104">
        <f>[48]Agosto!$K$21</f>
        <v>0</v>
      </c>
      <c r="S50" s="104">
        <f>[48]Agosto!$K$22</f>
        <v>0</v>
      </c>
      <c r="T50" s="104">
        <f>[48]Agosto!$K$23</f>
        <v>0</v>
      </c>
      <c r="U50" s="104">
        <f>[48]Agosto!$K$24</f>
        <v>2.6</v>
      </c>
      <c r="V50" s="104">
        <f>[48]Agosto!$K$25</f>
        <v>0</v>
      </c>
      <c r="W50" s="104">
        <f>[48]Agosto!$K$26</f>
        <v>0</v>
      </c>
      <c r="X50" s="104">
        <f>[48]Agosto!$K$27</f>
        <v>0</v>
      </c>
      <c r="Y50" s="104">
        <f>[48]Agosto!$K$28</f>
        <v>0</v>
      </c>
      <c r="Z50" s="104">
        <f>[48]Agosto!$K$29</f>
        <v>0</v>
      </c>
      <c r="AA50" s="104">
        <f>[48]Agosto!$K$30</f>
        <v>0</v>
      </c>
      <c r="AB50" s="104">
        <f>[48]Agosto!$K$31</f>
        <v>0</v>
      </c>
      <c r="AC50" s="104">
        <f>[48]Agosto!$K$32</f>
        <v>0</v>
      </c>
      <c r="AD50" s="104">
        <f>[48]Agosto!$K$33</f>
        <v>0.2</v>
      </c>
      <c r="AE50" s="104">
        <f>[48]Agosto!$K$34</f>
        <v>0</v>
      </c>
      <c r="AF50" s="104">
        <f>[48]Agosto!$K$35</f>
        <v>0</v>
      </c>
      <c r="AG50" s="109">
        <f t="shared" si="4"/>
        <v>13.199999999999998</v>
      </c>
      <c r="AH50" s="111">
        <f t="shared" si="5"/>
        <v>6.2</v>
      </c>
      <c r="AI50" s="55">
        <f t="shared" si="6"/>
        <v>25</v>
      </c>
    </row>
    <row r="51" spans="1:37" x14ac:dyDescent="0.2">
      <c r="A51" s="47" t="s">
        <v>210</v>
      </c>
      <c r="B51" s="104">
        <f>[49]Agosto!$K$5</f>
        <v>0</v>
      </c>
      <c r="C51" s="104">
        <f>[49]Agosto!$K$6</f>
        <v>0</v>
      </c>
      <c r="D51" s="104">
        <f>[49]Agosto!$K$7</f>
        <v>0</v>
      </c>
      <c r="E51" s="104">
        <f>[49]Agosto!$K$8</f>
        <v>2.9999999999999996</v>
      </c>
      <c r="F51" s="104">
        <f>[49]Agosto!$K$9</f>
        <v>0.60000000000000009</v>
      </c>
      <c r="G51" s="104">
        <f>[49]Agosto!$K$10</f>
        <v>0</v>
      </c>
      <c r="H51" s="104">
        <f>[49]Agosto!$K$11</f>
        <v>0</v>
      </c>
      <c r="I51" s="104">
        <f>[49]Agosto!$K$12</f>
        <v>0.60000000000000009</v>
      </c>
      <c r="J51" s="104">
        <f>[49]Agosto!$K$13</f>
        <v>0</v>
      </c>
      <c r="K51" s="104">
        <f>[49]Agosto!$K$14</f>
        <v>0</v>
      </c>
      <c r="L51" s="104">
        <f>[49]Agosto!$K$15</f>
        <v>0</v>
      </c>
      <c r="M51" s="104">
        <f>[49]Agosto!$K$16</f>
        <v>0</v>
      </c>
      <c r="N51" s="104">
        <f>[49]Agosto!$K$17</f>
        <v>0</v>
      </c>
      <c r="O51" s="104">
        <f>[49]Agosto!$K$18</f>
        <v>0</v>
      </c>
      <c r="P51" s="104">
        <f>[49]Agosto!$K$19</f>
        <v>0</v>
      </c>
      <c r="Q51" s="104">
        <f>[49]Agosto!$K$20</f>
        <v>0</v>
      </c>
      <c r="R51" s="104">
        <f>[49]Agosto!$K$21</f>
        <v>0</v>
      </c>
      <c r="S51" s="104">
        <f>[49]Agosto!$K$22</f>
        <v>0</v>
      </c>
      <c r="T51" s="104">
        <f>[49]Agosto!$K$23</f>
        <v>0</v>
      </c>
      <c r="U51" s="104">
        <f>[49]Agosto!$K$24</f>
        <v>7</v>
      </c>
      <c r="V51" s="104">
        <f>[49]Agosto!$K$25</f>
        <v>0</v>
      </c>
      <c r="W51" s="104">
        <f>[49]Agosto!$K$26</f>
        <v>0</v>
      </c>
      <c r="X51" s="104">
        <f>[49]Agosto!$K$27</f>
        <v>0</v>
      </c>
      <c r="Y51" s="104">
        <f>[49]Agosto!$K$28</f>
        <v>0</v>
      </c>
      <c r="Z51" s="104">
        <f>[49]Agosto!$K$29</f>
        <v>0</v>
      </c>
      <c r="AA51" s="104">
        <f>[49]Agosto!$K$30</f>
        <v>0</v>
      </c>
      <c r="AB51" s="104">
        <f>[49]Agosto!$K$31</f>
        <v>0</v>
      </c>
      <c r="AC51" s="104">
        <f>[49]Agosto!$K$32</f>
        <v>0</v>
      </c>
      <c r="AD51" s="104">
        <f>[49]Agosto!$K$33</f>
        <v>1</v>
      </c>
      <c r="AE51" s="104">
        <f>[49]Agosto!$K$34</f>
        <v>0</v>
      </c>
      <c r="AF51" s="104">
        <f>[49]Agosto!$K$35</f>
        <v>0</v>
      </c>
      <c r="AG51" s="109">
        <f t="shared" si="4"/>
        <v>12.2</v>
      </c>
      <c r="AH51" s="111">
        <f t="shared" si="5"/>
        <v>7</v>
      </c>
      <c r="AI51" s="55">
        <f t="shared" si="6"/>
        <v>26</v>
      </c>
    </row>
    <row r="52" spans="1:37" x14ac:dyDescent="0.2">
      <c r="A52" s="47" t="s">
        <v>14</v>
      </c>
      <c r="B52" s="104">
        <f>[50]Agosto!$K$5</f>
        <v>0</v>
      </c>
      <c r="C52" s="104">
        <f>[50]Agosto!$K$6</f>
        <v>0</v>
      </c>
      <c r="D52" s="104">
        <f>[50]Agosto!$K$7</f>
        <v>0</v>
      </c>
      <c r="E52" s="104">
        <f>[50]Agosto!$K$8</f>
        <v>0</v>
      </c>
      <c r="F52" s="104">
        <f>[50]Agosto!$K$9</f>
        <v>0</v>
      </c>
      <c r="G52" s="104">
        <f>[50]Agosto!$K$10</f>
        <v>0</v>
      </c>
      <c r="H52" s="104">
        <f>[50]Agosto!$K$11</f>
        <v>0</v>
      </c>
      <c r="I52" s="104">
        <f>[50]Agosto!$K$12</f>
        <v>0</v>
      </c>
      <c r="J52" s="104">
        <f>[50]Agosto!$K$13</f>
        <v>0</v>
      </c>
      <c r="K52" s="104">
        <f>[50]Agosto!$K$14</f>
        <v>0</v>
      </c>
      <c r="L52" s="104">
        <f>[50]Agosto!$K$15</f>
        <v>0</v>
      </c>
      <c r="M52" s="104">
        <f>[50]Agosto!$K$16</f>
        <v>0</v>
      </c>
      <c r="N52" s="104">
        <f>[50]Agosto!$K$17</f>
        <v>0</v>
      </c>
      <c r="O52" s="104">
        <f>[50]Agosto!$K$18</f>
        <v>0</v>
      </c>
      <c r="P52" s="104">
        <f>[50]Agosto!$K$19</f>
        <v>0</v>
      </c>
      <c r="Q52" s="104">
        <f>[50]Agosto!$K$20</f>
        <v>0</v>
      </c>
      <c r="R52" s="104">
        <f>[50]Agosto!$K$21</f>
        <v>0</v>
      </c>
      <c r="S52" s="104">
        <f>[50]Agosto!$K$22</f>
        <v>0</v>
      </c>
      <c r="T52" s="104">
        <f>[50]Agosto!$K$23</f>
        <v>0</v>
      </c>
      <c r="U52" s="104">
        <f>[50]Agosto!$K$24</f>
        <v>0</v>
      </c>
      <c r="V52" s="104">
        <f>[50]Agosto!$K$25</f>
        <v>0</v>
      </c>
      <c r="W52" s="104">
        <f>[50]Agosto!$K$26</f>
        <v>0</v>
      </c>
      <c r="X52" s="104">
        <f>[50]Agosto!$K$27</f>
        <v>0</v>
      </c>
      <c r="Y52" s="104">
        <f>[50]Agosto!$K$28</f>
        <v>0</v>
      </c>
      <c r="Z52" s="104">
        <f>[50]Agosto!$K$29</f>
        <v>0</v>
      </c>
      <c r="AA52" s="104">
        <f>[50]Agosto!$K$30</f>
        <v>0</v>
      </c>
      <c r="AB52" s="104">
        <f>[50]Agosto!$K$31</f>
        <v>0</v>
      </c>
      <c r="AC52" s="104">
        <f>[50]Agosto!$K$32</f>
        <v>0</v>
      </c>
      <c r="AD52" s="104">
        <f>[50]Agosto!$K$33</f>
        <v>2.6</v>
      </c>
      <c r="AE52" s="104">
        <f>[50]Agosto!$K$34</f>
        <v>0</v>
      </c>
      <c r="AF52" s="104">
        <f>[50]Agosto!$K$35</f>
        <v>0</v>
      </c>
      <c r="AG52" s="109">
        <f t="shared" si="4"/>
        <v>2.6</v>
      </c>
      <c r="AH52" s="111">
        <f t="shared" si="5"/>
        <v>2.6</v>
      </c>
      <c r="AI52" s="55">
        <f t="shared" si="6"/>
        <v>30</v>
      </c>
    </row>
    <row r="53" spans="1:37" x14ac:dyDescent="0.2">
      <c r="A53" s="47" t="s">
        <v>145</v>
      </c>
      <c r="B53" s="104">
        <f>[51]Agosto!$K$5</f>
        <v>0</v>
      </c>
      <c r="C53" s="104">
        <f>[51]Agosto!$K$6</f>
        <v>0</v>
      </c>
      <c r="D53" s="104">
        <f>[51]Agosto!$K$7</f>
        <v>0</v>
      </c>
      <c r="E53" s="104">
        <f>[51]Agosto!$K$8</f>
        <v>1.2000000000000002</v>
      </c>
      <c r="F53" s="104">
        <f>[51]Agosto!$K$9</f>
        <v>0.4</v>
      </c>
      <c r="G53" s="104">
        <f>[51]Agosto!$K$10</f>
        <v>0</v>
      </c>
      <c r="H53" s="104">
        <f>[51]Agosto!$K$11</f>
        <v>0</v>
      </c>
      <c r="I53" s="104">
        <f>[51]Agosto!$K$12</f>
        <v>0</v>
      </c>
      <c r="J53" s="104">
        <f>[51]Agosto!$K$13</f>
        <v>0</v>
      </c>
      <c r="K53" s="104">
        <f>[51]Agosto!$K$14</f>
        <v>0</v>
      </c>
      <c r="L53" s="104">
        <f>[51]Agosto!$K$15</f>
        <v>0</v>
      </c>
      <c r="M53" s="104">
        <f>[51]Agosto!$K$16</f>
        <v>0</v>
      </c>
      <c r="N53" s="104">
        <f>[51]Agosto!$K$17</f>
        <v>0</v>
      </c>
      <c r="O53" s="104">
        <f>[51]Agosto!$K$18</f>
        <v>0</v>
      </c>
      <c r="P53" s="104">
        <f>[51]Agosto!$K$19</f>
        <v>0</v>
      </c>
      <c r="Q53" s="104">
        <f>[51]Agosto!$K$20</f>
        <v>0</v>
      </c>
      <c r="R53" s="104">
        <f>[51]Agosto!$K$21</f>
        <v>0</v>
      </c>
      <c r="S53" s="104">
        <f>[51]Agosto!$K$22</f>
        <v>0</v>
      </c>
      <c r="T53" s="104">
        <f>[51]Agosto!$K$23</f>
        <v>0</v>
      </c>
      <c r="U53" s="104">
        <f>[51]Agosto!$K$24</f>
        <v>0</v>
      </c>
      <c r="V53" s="104">
        <f>[51]Agosto!$K$25</f>
        <v>0</v>
      </c>
      <c r="W53" s="104">
        <f>[51]Agosto!$K$26</f>
        <v>0</v>
      </c>
      <c r="X53" s="104">
        <f>[51]Agosto!$K$27</f>
        <v>0</v>
      </c>
      <c r="Y53" s="104">
        <f>[51]Agosto!$K$28</f>
        <v>0</v>
      </c>
      <c r="Z53" s="104">
        <f>[51]Agosto!$K$29</f>
        <v>0</v>
      </c>
      <c r="AA53" s="104">
        <f>[51]Agosto!$K$30</f>
        <v>0</v>
      </c>
      <c r="AB53" s="104">
        <f>[51]Agosto!$K$31</f>
        <v>0</v>
      </c>
      <c r="AC53" s="104">
        <f>[51]Agosto!$K$32</f>
        <v>0</v>
      </c>
      <c r="AD53" s="104">
        <f>[51]Agosto!$K$33</f>
        <v>0</v>
      </c>
      <c r="AE53" s="104">
        <f>[51]Agosto!$K$34</f>
        <v>0</v>
      </c>
      <c r="AF53" s="104">
        <f>[51]Agosto!$K$35</f>
        <v>0</v>
      </c>
      <c r="AG53" s="109">
        <f t="shared" si="4"/>
        <v>1.6</v>
      </c>
      <c r="AH53" s="111">
        <f t="shared" si="5"/>
        <v>1.2000000000000002</v>
      </c>
      <c r="AI53" s="55">
        <f t="shared" si="6"/>
        <v>29</v>
      </c>
    </row>
    <row r="54" spans="1:37" ht="12" customHeight="1" x14ac:dyDescent="0.2">
      <c r="A54" s="47" t="s">
        <v>15</v>
      </c>
      <c r="B54" s="104">
        <f>[52]Agosto!$K$5</f>
        <v>0</v>
      </c>
      <c r="C54" s="104">
        <f>[52]Agosto!$K$6</f>
        <v>0</v>
      </c>
      <c r="D54" s="104">
        <f>[52]Agosto!$K$7</f>
        <v>0</v>
      </c>
      <c r="E54" s="104">
        <f>[52]Agosto!$K$8</f>
        <v>0</v>
      </c>
      <c r="F54" s="104">
        <f>[52]Agosto!$K$9</f>
        <v>0</v>
      </c>
      <c r="G54" s="104">
        <f>[52]Agosto!$K$10</f>
        <v>0</v>
      </c>
      <c r="H54" s="104">
        <f>[52]Agosto!$K$11</f>
        <v>0</v>
      </c>
      <c r="I54" s="104">
        <f>[52]Agosto!$K$12</f>
        <v>0</v>
      </c>
      <c r="J54" s="104">
        <f>[52]Agosto!$K$13</f>
        <v>0</v>
      </c>
      <c r="K54" s="104">
        <f>[52]Agosto!$K$14</f>
        <v>0</v>
      </c>
      <c r="L54" s="104">
        <f>[52]Agosto!$K$15</f>
        <v>0</v>
      </c>
      <c r="M54" s="104">
        <f>[52]Agosto!$K$16</f>
        <v>0</v>
      </c>
      <c r="N54" s="104">
        <f>[52]Agosto!$K$17</f>
        <v>0</v>
      </c>
      <c r="O54" s="104">
        <f>[52]Agosto!$K$18</f>
        <v>0</v>
      </c>
      <c r="P54" s="104">
        <f>[52]Agosto!$K$19</f>
        <v>0</v>
      </c>
      <c r="Q54" s="104">
        <f>[52]Agosto!$K$20</f>
        <v>0</v>
      </c>
      <c r="R54" s="104">
        <f>[52]Agosto!$K$21</f>
        <v>0</v>
      </c>
      <c r="S54" s="104">
        <f>[52]Agosto!$K$22</f>
        <v>0</v>
      </c>
      <c r="T54" s="104">
        <f>[52]Agosto!$K$23</f>
        <v>4.6000000000000005</v>
      </c>
      <c r="U54" s="104">
        <f>[52]Agosto!$K$24</f>
        <v>3</v>
      </c>
      <c r="V54" s="104">
        <f>[52]Agosto!$K$25</f>
        <v>0</v>
      </c>
      <c r="W54" s="104">
        <f>[52]Agosto!$K$26</f>
        <v>0</v>
      </c>
      <c r="X54" s="104">
        <f>[52]Agosto!$K$27</f>
        <v>0</v>
      </c>
      <c r="Y54" s="104">
        <f>[52]Agosto!$K$28</f>
        <v>2.1999999999999997</v>
      </c>
      <c r="Z54" s="104">
        <f>[52]Agosto!$K$29</f>
        <v>8.1999999999999993</v>
      </c>
      <c r="AA54" s="104">
        <f>[52]Agosto!$K$30</f>
        <v>0</v>
      </c>
      <c r="AB54" s="104">
        <f>[52]Agosto!$K$31</f>
        <v>0</v>
      </c>
      <c r="AC54" s="104">
        <f>[52]Agosto!$K$32</f>
        <v>0</v>
      </c>
      <c r="AD54" s="104">
        <f>[52]Agosto!$K$33</f>
        <v>0</v>
      </c>
      <c r="AE54" s="104">
        <f>[52]Agosto!$K$34</f>
        <v>0</v>
      </c>
      <c r="AF54" s="104">
        <f>[52]Agosto!$K$35</f>
        <v>0</v>
      </c>
      <c r="AG54" s="109">
        <f t="shared" si="4"/>
        <v>18</v>
      </c>
      <c r="AH54" s="111">
        <f t="shared" si="5"/>
        <v>8.1999999999999993</v>
      </c>
      <c r="AI54" s="55">
        <f t="shared" si="6"/>
        <v>27</v>
      </c>
      <c r="AJ54" s="12" t="s">
        <v>35</v>
      </c>
    </row>
    <row r="55" spans="1:37" hidden="1" x14ac:dyDescent="0.2">
      <c r="A55" s="47" t="s">
        <v>16</v>
      </c>
      <c r="B55" s="104" t="str">
        <f>[53]Agosto!$K$5</f>
        <v>*</v>
      </c>
      <c r="C55" s="104" t="str">
        <f>[53]Agosto!$K$6</f>
        <v>*</v>
      </c>
      <c r="D55" s="104" t="str">
        <f>[53]Agosto!$K$7</f>
        <v>*</v>
      </c>
      <c r="E55" s="104" t="str">
        <f>[53]Agosto!$K$8</f>
        <v>*</v>
      </c>
      <c r="F55" s="104" t="str">
        <f>[53]Agosto!$K$9</f>
        <v>*</v>
      </c>
      <c r="G55" s="104" t="str">
        <f>[53]Agosto!$K$10</f>
        <v>*</v>
      </c>
      <c r="H55" s="104" t="str">
        <f>[53]Agosto!$K$11</f>
        <v>*</v>
      </c>
      <c r="I55" s="104" t="str">
        <f>[53]Agosto!$K$12</f>
        <v>*</v>
      </c>
      <c r="J55" s="104" t="str">
        <f>[53]Agosto!$K$13</f>
        <v>*</v>
      </c>
      <c r="K55" s="104" t="str">
        <f>[53]Agosto!$K$14</f>
        <v>*</v>
      </c>
      <c r="L55" s="104" t="str">
        <f>[53]Agosto!$K$15</f>
        <v>*</v>
      </c>
      <c r="M55" s="104" t="str">
        <f>[53]Agosto!$K$16</f>
        <v>*</v>
      </c>
      <c r="N55" s="104" t="str">
        <f>[53]Agosto!$K$17</f>
        <v>*</v>
      </c>
      <c r="O55" s="104" t="str">
        <f>[53]Agosto!$K$18</f>
        <v>*</v>
      </c>
      <c r="P55" s="104" t="str">
        <f>[53]Agosto!$K$19</f>
        <v>*</v>
      </c>
      <c r="Q55" s="104" t="str">
        <f>[53]Agosto!$K$20</f>
        <v>*</v>
      </c>
      <c r="R55" s="104" t="str">
        <f>[53]Agosto!$K$21</f>
        <v>*</v>
      </c>
      <c r="S55" s="104" t="str">
        <f>[53]Agosto!$K$22</f>
        <v>*</v>
      </c>
      <c r="T55" s="104" t="str">
        <f>[53]Agosto!$K$23</f>
        <v>*</v>
      </c>
      <c r="U55" s="104" t="str">
        <f>[53]Agosto!$K$24</f>
        <v>*</v>
      </c>
      <c r="V55" s="104" t="str">
        <f>[53]Agosto!$K$25</f>
        <v>*</v>
      </c>
      <c r="W55" s="104" t="str">
        <f>[53]Agosto!$K$26</f>
        <v>*</v>
      </c>
      <c r="X55" s="104" t="str">
        <f>[53]Agosto!$K$27</f>
        <v>*</v>
      </c>
      <c r="Y55" s="104" t="str">
        <f>[53]Agosto!$K$28</f>
        <v>*</v>
      </c>
      <c r="Z55" s="104" t="str">
        <f>[53]Agosto!$K$29</f>
        <v>*</v>
      </c>
      <c r="AA55" s="104" t="str">
        <f>[53]Agosto!$K$30</f>
        <v>*</v>
      </c>
      <c r="AB55" s="104" t="str">
        <f>[53]Agosto!$K$31</f>
        <v>*</v>
      </c>
      <c r="AC55" s="104" t="str">
        <f>[53]Agosto!$K$32</f>
        <v>*</v>
      </c>
      <c r="AD55" s="104" t="str">
        <f>[53]Agosto!$K$33</f>
        <v>*</v>
      </c>
      <c r="AE55" s="104" t="str">
        <f>[53]Agosto!$K$34</f>
        <v>*</v>
      </c>
      <c r="AF55" s="104" t="str">
        <f>[53]Agosto!$K$35</f>
        <v>*</v>
      </c>
      <c r="AG55" s="109">
        <f t="shared" si="4"/>
        <v>0</v>
      </c>
      <c r="AH55" s="111">
        <f t="shared" si="5"/>
        <v>0</v>
      </c>
      <c r="AI55" s="55">
        <f t="shared" si="6"/>
        <v>0</v>
      </c>
      <c r="AK55" s="12" t="s">
        <v>35</v>
      </c>
    </row>
    <row r="56" spans="1:37" x14ac:dyDescent="0.2">
      <c r="A56" s="47" t="s">
        <v>208</v>
      </c>
      <c r="B56" s="104">
        <f>[54]Agosto!$K$5</f>
        <v>0</v>
      </c>
      <c r="C56" s="104">
        <f>[54]Agosto!$K$6</f>
        <v>0</v>
      </c>
      <c r="D56" s="104">
        <f>[54]Agosto!$K$7</f>
        <v>0</v>
      </c>
      <c r="E56" s="104">
        <f>[54]Agosto!$K$8</f>
        <v>12.6</v>
      </c>
      <c r="F56" s="104">
        <f>[54]Agosto!$K$9</f>
        <v>4.5999999999999996</v>
      </c>
      <c r="G56" s="104">
        <f>[54]Agosto!$K$10</f>
        <v>0</v>
      </c>
      <c r="H56" s="104">
        <f>[54]Agosto!$K$11</f>
        <v>0.4</v>
      </c>
      <c r="I56" s="104">
        <f>[54]Agosto!$K$12</f>
        <v>0</v>
      </c>
      <c r="J56" s="104">
        <f>[54]Agosto!$K$13</f>
        <v>0</v>
      </c>
      <c r="K56" s="104">
        <f>[54]Agosto!$K$14</f>
        <v>0</v>
      </c>
      <c r="L56" s="104">
        <f>[54]Agosto!$K$15</f>
        <v>0</v>
      </c>
      <c r="M56" s="104">
        <f>[54]Agosto!$K$16</f>
        <v>0</v>
      </c>
      <c r="N56" s="104">
        <f>[54]Agosto!$K$17</f>
        <v>0</v>
      </c>
      <c r="O56" s="104">
        <f>[54]Agosto!$K$18</f>
        <v>0</v>
      </c>
      <c r="P56" s="104">
        <f>[54]Agosto!$K$19</f>
        <v>0</v>
      </c>
      <c r="Q56" s="104">
        <f>[54]Agosto!$K$20</f>
        <v>0</v>
      </c>
      <c r="R56" s="104">
        <f>[54]Agosto!$K$21</f>
        <v>0</v>
      </c>
      <c r="S56" s="104">
        <f>[54]Agosto!$K$22</f>
        <v>0</v>
      </c>
      <c r="T56" s="104">
        <f>[54]Agosto!$K$23</f>
        <v>0</v>
      </c>
      <c r="U56" s="104">
        <f>[54]Agosto!$K$24</f>
        <v>3.1999999999999997</v>
      </c>
      <c r="V56" s="104">
        <f>[54]Agosto!$K$25</f>
        <v>0</v>
      </c>
      <c r="W56" s="104">
        <f>[54]Agosto!$K$26</f>
        <v>0</v>
      </c>
      <c r="X56" s="104">
        <f>[54]Agosto!$K$27</f>
        <v>0</v>
      </c>
      <c r="Y56" s="104">
        <f>[54]Agosto!$K$28</f>
        <v>1</v>
      </c>
      <c r="Z56" s="104">
        <f>[54]Agosto!$K$29</f>
        <v>6.6</v>
      </c>
      <c r="AA56" s="104">
        <f>[54]Agosto!$K$30</f>
        <v>0</v>
      </c>
      <c r="AB56" s="104">
        <f>[54]Agosto!$K$31</f>
        <v>0</v>
      </c>
      <c r="AC56" s="104">
        <f>[54]Agosto!$K$32</f>
        <v>0</v>
      </c>
      <c r="AD56" s="104">
        <f>[54]Agosto!$K$33</f>
        <v>0</v>
      </c>
      <c r="AE56" s="104">
        <f>[54]Agosto!$K$34</f>
        <v>0</v>
      </c>
      <c r="AF56" s="104">
        <f>[54]Agosto!$K$35</f>
        <v>0</v>
      </c>
      <c r="AG56" s="109">
        <f t="shared" si="4"/>
        <v>28.4</v>
      </c>
      <c r="AH56" s="111">
        <f t="shared" si="5"/>
        <v>12.6</v>
      </c>
      <c r="AI56" s="55">
        <f t="shared" si="6"/>
        <v>25</v>
      </c>
      <c r="AK56" s="12"/>
    </row>
    <row r="57" spans="1:37" ht="12" customHeight="1" x14ac:dyDescent="0.2">
      <c r="A57" s="47" t="s">
        <v>146</v>
      </c>
      <c r="B57" s="104">
        <f>[55]Agosto!$K$5</f>
        <v>0</v>
      </c>
      <c r="C57" s="104">
        <f>[55]Agosto!$K$6</f>
        <v>0</v>
      </c>
      <c r="D57" s="104">
        <f>[55]Agosto!$K$7</f>
        <v>0</v>
      </c>
      <c r="E57" s="104">
        <f>[55]Agosto!$K$8</f>
        <v>5.6000000000000005</v>
      </c>
      <c r="F57" s="104">
        <f>[55]Agosto!$K$9</f>
        <v>4.4000000000000004</v>
      </c>
      <c r="G57" s="104">
        <f>[55]Agosto!$K$10</f>
        <v>0.2</v>
      </c>
      <c r="H57" s="104">
        <f>[55]Agosto!$K$11</f>
        <v>0</v>
      </c>
      <c r="I57" s="104">
        <f>[55]Agosto!$K$12</f>
        <v>1.4</v>
      </c>
      <c r="J57" s="104">
        <f>[55]Agosto!$K$13</f>
        <v>0</v>
      </c>
      <c r="K57" s="104">
        <f>[55]Agosto!$K$14</f>
        <v>0</v>
      </c>
      <c r="L57" s="104">
        <f>[55]Agosto!$K$15</f>
        <v>0</v>
      </c>
      <c r="M57" s="104">
        <f>[55]Agosto!$K$16</f>
        <v>0</v>
      </c>
      <c r="N57" s="104">
        <f>[55]Agosto!$K$17</f>
        <v>0</v>
      </c>
      <c r="O57" s="104">
        <f>[55]Agosto!$K$18</f>
        <v>0</v>
      </c>
      <c r="P57" s="104">
        <f>[55]Agosto!$K$19</f>
        <v>0</v>
      </c>
      <c r="Q57" s="104">
        <f>[55]Agosto!$K$20</f>
        <v>0</v>
      </c>
      <c r="R57" s="104">
        <f>[55]Agosto!$K$21</f>
        <v>0</v>
      </c>
      <c r="S57" s="104">
        <f>[55]Agosto!$K$22</f>
        <v>0</v>
      </c>
      <c r="T57" s="104">
        <f>[55]Agosto!$K$23</f>
        <v>0</v>
      </c>
      <c r="U57" s="104">
        <f>[55]Agosto!$K$24</f>
        <v>0.4</v>
      </c>
      <c r="V57" s="104">
        <f>[55]Agosto!$K$25</f>
        <v>0</v>
      </c>
      <c r="W57" s="104">
        <f>[55]Agosto!$K$26</f>
        <v>0</v>
      </c>
      <c r="X57" s="104">
        <f>[55]Agosto!$K$27</f>
        <v>0</v>
      </c>
      <c r="Y57" s="104">
        <f>[55]Agosto!$K$28</f>
        <v>0</v>
      </c>
      <c r="Z57" s="104">
        <f>[55]Agosto!$K$29</f>
        <v>0</v>
      </c>
      <c r="AA57" s="104">
        <f>[55]Agosto!$K$30</f>
        <v>0</v>
      </c>
      <c r="AB57" s="104">
        <f>[55]Agosto!$K$31</f>
        <v>0</v>
      </c>
      <c r="AC57" s="104">
        <f>[55]Agosto!$K$32</f>
        <v>0</v>
      </c>
      <c r="AD57" s="104">
        <f>[55]Agosto!$K$33</f>
        <v>0</v>
      </c>
      <c r="AE57" s="104">
        <f>[55]Agosto!$K$34</f>
        <v>0</v>
      </c>
      <c r="AF57" s="104">
        <f>[55]Agosto!$K$35</f>
        <v>0</v>
      </c>
      <c r="AG57" s="109">
        <f t="shared" si="4"/>
        <v>12</v>
      </c>
      <c r="AH57" s="111">
        <f t="shared" si="5"/>
        <v>5.6000000000000005</v>
      </c>
      <c r="AI57" s="55">
        <f t="shared" si="6"/>
        <v>26</v>
      </c>
    </row>
    <row r="58" spans="1:37" x14ac:dyDescent="0.2">
      <c r="A58" s="47" t="s">
        <v>275</v>
      </c>
      <c r="B58" s="104" t="str">
        <f>[56]Agosto!$K$5</f>
        <v>*</v>
      </c>
      <c r="C58" s="104" t="str">
        <f>[56]Agosto!$K$6</f>
        <v>*</v>
      </c>
      <c r="D58" s="104">
        <f>[56]Agosto!$K$7</f>
        <v>0</v>
      </c>
      <c r="E58" s="104">
        <f>[56]Agosto!$K$8</f>
        <v>2.6000000000000005</v>
      </c>
      <c r="F58" s="104">
        <f>[56]Agosto!$K$9</f>
        <v>2.6000000000000005</v>
      </c>
      <c r="G58" s="104">
        <f>[56]Agosto!$K$10</f>
        <v>0</v>
      </c>
      <c r="H58" s="104">
        <f>[56]Agosto!$K$11</f>
        <v>0</v>
      </c>
      <c r="I58" s="104">
        <f>[56]Agosto!$K$12</f>
        <v>1.8</v>
      </c>
      <c r="J58" s="104">
        <f>[56]Agosto!$K$13</f>
        <v>0</v>
      </c>
      <c r="K58" s="104">
        <f>[56]Agosto!$K$14</f>
        <v>0</v>
      </c>
      <c r="L58" s="104">
        <f>[56]Agosto!$K$15</f>
        <v>0</v>
      </c>
      <c r="M58" s="104">
        <f>[56]Agosto!$K$16</f>
        <v>0</v>
      </c>
      <c r="N58" s="104">
        <f>[56]Agosto!$K$17</f>
        <v>0</v>
      </c>
      <c r="O58" s="104">
        <f>[56]Agosto!$K$18</f>
        <v>0</v>
      </c>
      <c r="P58" s="104">
        <f>[56]Agosto!$K$19</f>
        <v>0</v>
      </c>
      <c r="Q58" s="104">
        <f>[56]Agosto!$K$20</f>
        <v>0</v>
      </c>
      <c r="R58" s="104">
        <f>[56]Agosto!$K$21</f>
        <v>0</v>
      </c>
      <c r="S58" s="104">
        <f>[56]Agosto!$K$22</f>
        <v>0</v>
      </c>
      <c r="T58" s="104">
        <f>[56]Agosto!$K$23</f>
        <v>0</v>
      </c>
      <c r="U58" s="104">
        <f>[56]Agosto!$K$24</f>
        <v>0</v>
      </c>
      <c r="V58" s="104">
        <f>[56]Agosto!$K$25</f>
        <v>0</v>
      </c>
      <c r="W58" s="104">
        <f>[56]Agosto!$K$26</f>
        <v>0</v>
      </c>
      <c r="X58" s="104">
        <f>[56]Agosto!$K$27</f>
        <v>0</v>
      </c>
      <c r="Y58" s="104">
        <f>[56]Agosto!$K$28</f>
        <v>0</v>
      </c>
      <c r="Z58" s="104">
        <f>[56]Agosto!$K$29</f>
        <v>0</v>
      </c>
      <c r="AA58" s="104">
        <f>[56]Agosto!$K$30</f>
        <v>0</v>
      </c>
      <c r="AB58" s="104">
        <f>[56]Agosto!$K$31</f>
        <v>0</v>
      </c>
      <c r="AC58" s="104">
        <f>[56]Agosto!$K$32</f>
        <v>1</v>
      </c>
      <c r="AD58" s="104">
        <f>[56]Agosto!$K$33</f>
        <v>0</v>
      </c>
      <c r="AE58" s="104">
        <f>[56]Agosto!$K$34</f>
        <v>0</v>
      </c>
      <c r="AF58" s="104">
        <f>[56]Agosto!$K$35</f>
        <v>0</v>
      </c>
      <c r="AG58" s="109">
        <f t="shared" si="4"/>
        <v>8</v>
      </c>
      <c r="AH58" s="111">
        <f t="shared" si="5"/>
        <v>2.6000000000000005</v>
      </c>
      <c r="AI58" s="55">
        <f t="shared" si="6"/>
        <v>25</v>
      </c>
    </row>
    <row r="59" spans="1:37" x14ac:dyDescent="0.2">
      <c r="A59" s="47" t="s">
        <v>17</v>
      </c>
      <c r="B59" s="104">
        <f>[57]Agosto!$K$5</f>
        <v>0</v>
      </c>
      <c r="C59" s="104">
        <f>[57]Agosto!$K$6</f>
        <v>0</v>
      </c>
      <c r="D59" s="104">
        <f>[57]Agosto!$K$7</f>
        <v>0</v>
      </c>
      <c r="E59" s="104">
        <f>[57]Agosto!$K$8</f>
        <v>13.599999999999998</v>
      </c>
      <c r="F59" s="104">
        <f>[57]Agosto!$K$9</f>
        <v>0</v>
      </c>
      <c r="G59" s="104">
        <f>[57]Agosto!$K$10</f>
        <v>0.2</v>
      </c>
      <c r="H59" s="104">
        <f>[57]Agosto!$K$11</f>
        <v>0</v>
      </c>
      <c r="I59" s="104">
        <f>[57]Agosto!$K$12</f>
        <v>0.8</v>
      </c>
      <c r="J59" s="104">
        <f>[57]Agosto!$K$13</f>
        <v>0</v>
      </c>
      <c r="K59" s="104">
        <f>[57]Agosto!$K$14</f>
        <v>0</v>
      </c>
      <c r="L59" s="104">
        <f>[57]Agosto!$K$15</f>
        <v>0</v>
      </c>
      <c r="M59" s="104">
        <f>[57]Agosto!$K$16</f>
        <v>0</v>
      </c>
      <c r="N59" s="104">
        <f>[57]Agosto!$K$17</f>
        <v>0</v>
      </c>
      <c r="O59" s="104">
        <f>[57]Agosto!$K$18</f>
        <v>0</v>
      </c>
      <c r="P59" s="104">
        <f>[57]Agosto!$K$19</f>
        <v>0</v>
      </c>
      <c r="Q59" s="104">
        <f>[57]Agosto!$K$20</f>
        <v>0</v>
      </c>
      <c r="R59" s="104">
        <f>[57]Agosto!$K$21</f>
        <v>0</v>
      </c>
      <c r="S59" s="104">
        <f>[57]Agosto!$K$22</f>
        <v>0</v>
      </c>
      <c r="T59" s="104">
        <f>[57]Agosto!$K$23</f>
        <v>0</v>
      </c>
      <c r="U59" s="104">
        <f>[57]Agosto!$K$24</f>
        <v>3.6</v>
      </c>
      <c r="V59" s="104">
        <f>[57]Agosto!$K$25</f>
        <v>0.4</v>
      </c>
      <c r="W59" s="104">
        <f>[57]Agosto!$K$26</f>
        <v>0</v>
      </c>
      <c r="X59" s="104">
        <f>[57]Agosto!$K$27</f>
        <v>0</v>
      </c>
      <c r="Y59" s="104">
        <f>[57]Agosto!$K$28</f>
        <v>0</v>
      </c>
      <c r="Z59" s="104">
        <f>[57]Agosto!$K$29</f>
        <v>0</v>
      </c>
      <c r="AA59" s="104">
        <f>[57]Agosto!$K$30</f>
        <v>0</v>
      </c>
      <c r="AB59" s="104">
        <f>[57]Agosto!$K$31</f>
        <v>0</v>
      </c>
      <c r="AC59" s="104">
        <f>[57]Agosto!$K$32</f>
        <v>0.4</v>
      </c>
      <c r="AD59" s="104">
        <f>[57]Agosto!$K$33</f>
        <v>0.2</v>
      </c>
      <c r="AE59" s="104">
        <f>[57]Agosto!$K$34</f>
        <v>0</v>
      </c>
      <c r="AF59" s="104">
        <f>[57]Agosto!$K$35</f>
        <v>0</v>
      </c>
      <c r="AG59" s="109">
        <f t="shared" si="4"/>
        <v>19.199999999999996</v>
      </c>
      <c r="AH59" s="111">
        <f t="shared" si="5"/>
        <v>13.599999999999998</v>
      </c>
      <c r="AI59" s="55">
        <f t="shared" si="6"/>
        <v>24</v>
      </c>
    </row>
    <row r="60" spans="1:37" x14ac:dyDescent="0.2">
      <c r="A60" s="47" t="s">
        <v>130</v>
      </c>
      <c r="B60" s="104">
        <f>[58]Agosto!$K$5</f>
        <v>0</v>
      </c>
      <c r="C60" s="104">
        <f>[58]Agosto!$K$6</f>
        <v>0</v>
      </c>
      <c r="D60" s="104">
        <f>[58]Agosto!$K$7</f>
        <v>0</v>
      </c>
      <c r="E60" s="104">
        <f>[58]Agosto!$K$8</f>
        <v>0</v>
      </c>
      <c r="F60" s="104">
        <f>[58]Agosto!$K$9</f>
        <v>2.4</v>
      </c>
      <c r="G60" s="104">
        <f>[58]Agosto!$K$10</f>
        <v>0</v>
      </c>
      <c r="H60" s="104">
        <f>[58]Agosto!$K$11</f>
        <v>0</v>
      </c>
      <c r="I60" s="104">
        <f>[58]Agosto!$K$12</f>
        <v>1.6</v>
      </c>
      <c r="J60" s="104">
        <f>[58]Agosto!$K$13</f>
        <v>0</v>
      </c>
      <c r="K60" s="104">
        <f>[58]Agosto!$K$14</f>
        <v>0</v>
      </c>
      <c r="L60" s="104">
        <f>[58]Agosto!$K$15</f>
        <v>0</v>
      </c>
      <c r="M60" s="104">
        <f>[58]Agosto!$K$16</f>
        <v>0</v>
      </c>
      <c r="N60" s="104">
        <f>[58]Agosto!$K$17</f>
        <v>0</v>
      </c>
      <c r="O60" s="104">
        <f>[58]Agosto!$K$18</f>
        <v>0</v>
      </c>
      <c r="P60" s="104">
        <f>[58]Agosto!$K$19</f>
        <v>0</v>
      </c>
      <c r="Q60" s="104">
        <f>[58]Agosto!$K$20</f>
        <v>0</v>
      </c>
      <c r="R60" s="104">
        <f>[58]Agosto!$K$21</f>
        <v>0</v>
      </c>
      <c r="S60" s="104">
        <f>[58]Agosto!$K$22</f>
        <v>0</v>
      </c>
      <c r="T60" s="104">
        <f>[58]Agosto!$K$23</f>
        <v>0</v>
      </c>
      <c r="U60" s="104">
        <f>[58]Agosto!$K$24</f>
        <v>7.6</v>
      </c>
      <c r="V60" s="104">
        <f>[58]Agosto!$K$25</f>
        <v>0</v>
      </c>
      <c r="W60" s="104">
        <f>[58]Agosto!$K$26</f>
        <v>0</v>
      </c>
      <c r="X60" s="104">
        <f>[58]Agosto!$K$27</f>
        <v>0</v>
      </c>
      <c r="Y60" s="104">
        <f>[58]Agosto!$K$28</f>
        <v>0</v>
      </c>
      <c r="Z60" s="104">
        <f>[58]Agosto!$K$29</f>
        <v>0</v>
      </c>
      <c r="AA60" s="104">
        <f>[58]Agosto!$K$30</f>
        <v>0</v>
      </c>
      <c r="AB60" s="104">
        <f>[58]Agosto!$K$31</f>
        <v>0</v>
      </c>
      <c r="AC60" s="104">
        <f>[58]Agosto!$K$32</f>
        <v>1</v>
      </c>
      <c r="AD60" s="104">
        <f>[58]Agosto!$K$33</f>
        <v>0.2</v>
      </c>
      <c r="AE60" s="104">
        <f>[58]Agosto!$K$34</f>
        <v>0</v>
      </c>
      <c r="AF60" s="104">
        <f>[58]Agosto!$K$35</f>
        <v>0</v>
      </c>
      <c r="AG60" s="109">
        <f t="shared" si="4"/>
        <v>12.799999999999999</v>
      </c>
      <c r="AH60" s="111">
        <f t="shared" si="5"/>
        <v>7.6</v>
      </c>
      <c r="AI60" s="55">
        <f t="shared" si="6"/>
        <v>26</v>
      </c>
      <c r="AK60" s="12" t="s">
        <v>35</v>
      </c>
    </row>
    <row r="61" spans="1:37" hidden="1" x14ac:dyDescent="0.2">
      <c r="A61" s="47" t="s">
        <v>18</v>
      </c>
      <c r="B61" s="104">
        <f>[59]Agosto!$K$5</f>
        <v>0</v>
      </c>
      <c r="C61" s="104">
        <f>[59]Agosto!$K$6</f>
        <v>0</v>
      </c>
      <c r="D61" s="104">
        <f>[59]Agosto!$K$7</f>
        <v>0</v>
      </c>
      <c r="E61" s="104">
        <f>[59]Agosto!$K$8</f>
        <v>9.3999999999999986</v>
      </c>
      <c r="F61" s="104">
        <f>[59]Agosto!$K$9</f>
        <v>0</v>
      </c>
      <c r="G61" s="104">
        <f>[59]Agosto!$K$10</f>
        <v>0</v>
      </c>
      <c r="H61" s="104">
        <f>[59]Agosto!$K$11</f>
        <v>0</v>
      </c>
      <c r="I61" s="104">
        <f>[59]Agosto!$K$12</f>
        <v>0</v>
      </c>
      <c r="J61" s="104">
        <f>[59]Agosto!$K$13</f>
        <v>0</v>
      </c>
      <c r="K61" s="104">
        <f>[59]Agosto!$K$14</f>
        <v>0</v>
      </c>
      <c r="L61" s="104">
        <f>[59]Agosto!$K$15</f>
        <v>0</v>
      </c>
      <c r="M61" s="104">
        <f>[59]Agosto!$K$16</f>
        <v>0</v>
      </c>
      <c r="N61" s="104">
        <f>[59]Agosto!$K$17</f>
        <v>0</v>
      </c>
      <c r="O61" s="104">
        <f>[59]Agosto!$K$18</f>
        <v>0</v>
      </c>
      <c r="P61" s="104">
        <f>[59]Agosto!$K$19</f>
        <v>0</v>
      </c>
      <c r="Q61" s="104">
        <f>[59]Agosto!$K$20</f>
        <v>0</v>
      </c>
      <c r="R61" s="104">
        <f>[59]Agosto!$K$21</f>
        <v>0</v>
      </c>
      <c r="S61" s="104">
        <f>[59]Agosto!$K$22</f>
        <v>0</v>
      </c>
      <c r="T61" s="104">
        <f>[59]Agosto!$K$23</f>
        <v>0</v>
      </c>
      <c r="U61" s="104">
        <f>[59]Agosto!$K$24</f>
        <v>0</v>
      </c>
      <c r="V61" s="104">
        <f>[59]Agosto!$K$25</f>
        <v>10</v>
      </c>
      <c r="W61" s="104">
        <f>[59]Agosto!$K$26</f>
        <v>0</v>
      </c>
      <c r="X61" s="104">
        <f>[59]Agosto!$K$27</f>
        <v>0</v>
      </c>
      <c r="Y61" s="104">
        <f>[59]Agosto!$K$28</f>
        <v>0</v>
      </c>
      <c r="Z61" s="104">
        <f>[59]Agosto!$K$29</f>
        <v>0</v>
      </c>
      <c r="AA61" s="104">
        <f>[59]Agosto!$K$30</f>
        <v>0</v>
      </c>
      <c r="AB61" s="104">
        <f>[59]Agosto!$K$31</f>
        <v>0</v>
      </c>
      <c r="AC61" s="104">
        <f>[59]Agosto!$K$32</f>
        <v>0</v>
      </c>
      <c r="AD61" s="104">
        <f>[59]Agosto!$K$33</f>
        <v>0</v>
      </c>
      <c r="AE61" s="104">
        <f>[59]Agosto!$K$34</f>
        <v>0</v>
      </c>
      <c r="AF61" s="104">
        <f>[59]Agosto!$K$35</f>
        <v>0</v>
      </c>
      <c r="AG61" s="109">
        <f>SUM(B61:AF61)</f>
        <v>19.399999999999999</v>
      </c>
      <c r="AH61" s="111">
        <f t="shared" ref="AH61" si="7">MAX(B61:AF61)</f>
        <v>10</v>
      </c>
      <c r="AI61" s="55">
        <f t="shared" si="6"/>
        <v>29</v>
      </c>
    </row>
    <row r="62" spans="1:37" x14ac:dyDescent="0.2">
      <c r="A62" s="47" t="s">
        <v>19</v>
      </c>
      <c r="B62" s="104">
        <f>[60]Agosto!$K$5</f>
        <v>0</v>
      </c>
      <c r="C62" s="104">
        <f>[60]Agosto!$K$6</f>
        <v>0</v>
      </c>
      <c r="D62" s="104">
        <f>[60]Agosto!$K$7</f>
        <v>0</v>
      </c>
      <c r="E62" s="104">
        <f>[60]Agosto!$K$8</f>
        <v>47.000000000000007</v>
      </c>
      <c r="F62" s="104">
        <f>[60]Agosto!$K$9</f>
        <v>0</v>
      </c>
      <c r="G62" s="104">
        <f>[60]Agosto!$K$10</f>
        <v>0.2</v>
      </c>
      <c r="H62" s="104">
        <f>[60]Agosto!$K$11</f>
        <v>0</v>
      </c>
      <c r="I62" s="104">
        <f>[60]Agosto!$K$12</f>
        <v>1.2</v>
      </c>
      <c r="J62" s="104">
        <f>[60]Agosto!$K$13</f>
        <v>0</v>
      </c>
      <c r="K62" s="104">
        <f>[60]Agosto!$K$14</f>
        <v>0</v>
      </c>
      <c r="L62" s="104">
        <f>[60]Agosto!$K$15</f>
        <v>0</v>
      </c>
      <c r="M62" s="104">
        <f>[60]Agosto!$K$16</f>
        <v>0</v>
      </c>
      <c r="N62" s="104">
        <f>[60]Agosto!$K$17</f>
        <v>0</v>
      </c>
      <c r="O62" s="104">
        <f>[60]Agosto!$K$18</f>
        <v>0</v>
      </c>
      <c r="P62" s="104">
        <f>[60]Agosto!$K$19</f>
        <v>0</v>
      </c>
      <c r="Q62" s="104">
        <f>[60]Agosto!$K$20</f>
        <v>0</v>
      </c>
      <c r="R62" s="104">
        <f>[60]Agosto!$K$21</f>
        <v>0</v>
      </c>
      <c r="S62" s="104">
        <f>[60]Agosto!$K$22</f>
        <v>0</v>
      </c>
      <c r="T62" s="104">
        <f>[60]Agosto!$K$23</f>
        <v>10.4</v>
      </c>
      <c r="U62" s="104">
        <f>[60]Agosto!$K$24</f>
        <v>13.8</v>
      </c>
      <c r="V62" s="104">
        <f>[60]Agosto!$K$25</f>
        <v>0</v>
      </c>
      <c r="W62" s="104">
        <f>[60]Agosto!$K$26</f>
        <v>0</v>
      </c>
      <c r="X62" s="104">
        <f>[60]Agosto!$K$27</f>
        <v>0.8</v>
      </c>
      <c r="Y62" s="104">
        <f>[60]Agosto!$K$28</f>
        <v>4.2</v>
      </c>
      <c r="Z62" s="104">
        <f>[60]Agosto!$K$29</f>
        <v>9.3999999999999986</v>
      </c>
      <c r="AA62" s="104">
        <f>[60]Agosto!$K$30</f>
        <v>1.2</v>
      </c>
      <c r="AB62" s="104">
        <f>[60]Agosto!$K$31</f>
        <v>0.2</v>
      </c>
      <c r="AC62" s="104">
        <f>[60]Agosto!$K$32</f>
        <v>0.2</v>
      </c>
      <c r="AD62" s="104">
        <f>[60]Agosto!$K$33</f>
        <v>0</v>
      </c>
      <c r="AE62" s="104">
        <f>[60]Agosto!$K$34</f>
        <v>0</v>
      </c>
      <c r="AF62" s="104">
        <f>[60]Agosto!$K$35</f>
        <v>0</v>
      </c>
      <c r="AG62" s="109">
        <f t="shared" si="4"/>
        <v>88.600000000000009</v>
      </c>
      <c r="AH62" s="111">
        <f t="shared" si="5"/>
        <v>47.000000000000007</v>
      </c>
      <c r="AI62" s="55">
        <f t="shared" si="6"/>
        <v>20</v>
      </c>
      <c r="AJ62" s="12" t="s">
        <v>35</v>
      </c>
    </row>
    <row r="63" spans="1:37" x14ac:dyDescent="0.2">
      <c r="A63" s="47" t="s">
        <v>23</v>
      </c>
      <c r="B63" s="104">
        <f>[61]Agosto!$K$5</f>
        <v>0</v>
      </c>
      <c r="C63" s="104">
        <f>[61]Agosto!$K$6</f>
        <v>0</v>
      </c>
      <c r="D63" s="104">
        <f>[61]Agosto!$K$7</f>
        <v>0</v>
      </c>
      <c r="E63" s="104">
        <f>[61]Agosto!$K$8</f>
        <v>16.2</v>
      </c>
      <c r="F63" s="104">
        <f>[61]Agosto!$K$9</f>
        <v>0</v>
      </c>
      <c r="G63" s="104">
        <f>[61]Agosto!$K$10</f>
        <v>0.2</v>
      </c>
      <c r="H63" s="104">
        <f>[61]Agosto!$K$11</f>
        <v>0</v>
      </c>
      <c r="I63" s="104">
        <f>[61]Agosto!$K$12</f>
        <v>0</v>
      </c>
      <c r="J63" s="104">
        <f>[61]Agosto!$K$13</f>
        <v>0</v>
      </c>
      <c r="K63" s="104">
        <f>[61]Agosto!$K$14</f>
        <v>0</v>
      </c>
      <c r="L63" s="104">
        <f>[61]Agosto!$K$15</f>
        <v>0</v>
      </c>
      <c r="M63" s="104">
        <f>[61]Agosto!$K$16</f>
        <v>0</v>
      </c>
      <c r="N63" s="104">
        <f>[61]Agosto!$K$17</f>
        <v>0</v>
      </c>
      <c r="O63" s="104">
        <f>[61]Agosto!$K$18</f>
        <v>0</v>
      </c>
      <c r="P63" s="104">
        <f>[61]Agosto!$K$19</f>
        <v>0</v>
      </c>
      <c r="Q63" s="104">
        <f>[61]Agosto!$K$20</f>
        <v>0</v>
      </c>
      <c r="R63" s="104">
        <f>[61]Agosto!$K$21</f>
        <v>0</v>
      </c>
      <c r="S63" s="104">
        <f>[61]Agosto!$K$22</f>
        <v>0</v>
      </c>
      <c r="T63" s="104">
        <f>[61]Agosto!$K$23</f>
        <v>0</v>
      </c>
      <c r="U63" s="104">
        <f>[61]Agosto!$K$24</f>
        <v>1.5999999999999999</v>
      </c>
      <c r="V63" s="104">
        <f>[61]Agosto!$K$25</f>
        <v>0</v>
      </c>
      <c r="W63" s="104">
        <f>[61]Agosto!$K$26</f>
        <v>0</v>
      </c>
      <c r="X63" s="104">
        <f>[61]Agosto!$K$27</f>
        <v>0</v>
      </c>
      <c r="Y63" s="104">
        <f>[61]Agosto!$K$28</f>
        <v>0</v>
      </c>
      <c r="Z63" s="104">
        <f>[61]Agosto!$K$29</f>
        <v>0</v>
      </c>
      <c r="AA63" s="104">
        <f>[61]Agosto!$K$30</f>
        <v>0</v>
      </c>
      <c r="AB63" s="104">
        <f>[61]Agosto!$K$31</f>
        <v>0</v>
      </c>
      <c r="AC63" s="104">
        <f>[61]Agosto!$K$32</f>
        <v>0.4</v>
      </c>
      <c r="AD63" s="104">
        <f>[61]Agosto!$K$33</f>
        <v>0</v>
      </c>
      <c r="AE63" s="104">
        <f>[61]Agosto!$K$34</f>
        <v>0</v>
      </c>
      <c r="AF63" s="104">
        <f>[61]Agosto!$K$35</f>
        <v>0</v>
      </c>
      <c r="AG63" s="109">
        <f t="shared" si="4"/>
        <v>18.399999999999999</v>
      </c>
      <c r="AH63" s="111">
        <f t="shared" si="5"/>
        <v>16.2</v>
      </c>
      <c r="AI63" s="55">
        <f t="shared" si="6"/>
        <v>27</v>
      </c>
    </row>
    <row r="64" spans="1:37" x14ac:dyDescent="0.2">
      <c r="A64" s="47" t="s">
        <v>34</v>
      </c>
      <c r="B64" s="104">
        <f>[62]Agosto!$K$5</f>
        <v>0</v>
      </c>
      <c r="C64" s="104">
        <f>[62]Agosto!$K$6</f>
        <v>0</v>
      </c>
      <c r="D64" s="104">
        <f>[62]Agosto!$K$7</f>
        <v>0</v>
      </c>
      <c r="E64" s="104">
        <f>[62]Agosto!$K$8</f>
        <v>4.2</v>
      </c>
      <c r="F64" s="104">
        <f>[62]Agosto!$K$9</f>
        <v>0.2</v>
      </c>
      <c r="G64" s="104">
        <f>[62]Agosto!$K$10</f>
        <v>0</v>
      </c>
      <c r="H64" s="104">
        <f>[62]Agosto!$K$11</f>
        <v>0</v>
      </c>
      <c r="I64" s="104">
        <f>[62]Agosto!$K$12</f>
        <v>0</v>
      </c>
      <c r="J64" s="104">
        <f>[62]Agosto!$K$13</f>
        <v>0</v>
      </c>
      <c r="K64" s="104">
        <f>[62]Agosto!$K$14</f>
        <v>0</v>
      </c>
      <c r="L64" s="104">
        <f>[62]Agosto!$K$15</f>
        <v>0</v>
      </c>
      <c r="M64" s="104">
        <f>[62]Agosto!$K$16</f>
        <v>0</v>
      </c>
      <c r="N64" s="104">
        <f>[62]Agosto!$K$17</f>
        <v>0</v>
      </c>
      <c r="O64" s="104">
        <f>[62]Agosto!$K$18</f>
        <v>0</v>
      </c>
      <c r="P64" s="104">
        <f>[62]Agosto!$K$19</f>
        <v>0</v>
      </c>
      <c r="Q64" s="104">
        <f>[62]Agosto!$K$20</f>
        <v>0</v>
      </c>
      <c r="R64" s="104">
        <f>[62]Agosto!$K$21</f>
        <v>0</v>
      </c>
      <c r="S64" s="104">
        <f>[62]Agosto!$K$22</f>
        <v>0</v>
      </c>
      <c r="T64" s="104">
        <f>[62]Agosto!$K$23</f>
        <v>0</v>
      </c>
      <c r="U64" s="104">
        <f>[62]Agosto!$K$24</f>
        <v>0</v>
      </c>
      <c r="V64" s="104">
        <f>[62]Agosto!$K$25</f>
        <v>0</v>
      </c>
      <c r="W64" s="104">
        <f>[62]Agosto!$K$26</f>
        <v>0</v>
      </c>
      <c r="X64" s="104">
        <f>[62]Agosto!$K$27</f>
        <v>0</v>
      </c>
      <c r="Y64" s="104">
        <f>[62]Agosto!$K$28</f>
        <v>0</v>
      </c>
      <c r="Z64" s="104">
        <f>[62]Agosto!$K$29</f>
        <v>0</v>
      </c>
      <c r="AA64" s="104">
        <f>[62]Agosto!$K$30</f>
        <v>0</v>
      </c>
      <c r="AB64" s="104">
        <f>[62]Agosto!$K$31</f>
        <v>0</v>
      </c>
      <c r="AC64" s="104">
        <f>[62]Agosto!$K$32</f>
        <v>0.2</v>
      </c>
      <c r="AD64" s="104">
        <f>[62]Agosto!$K$33</f>
        <v>0</v>
      </c>
      <c r="AE64" s="104">
        <f>[62]Agosto!$K$34</f>
        <v>0</v>
      </c>
      <c r="AF64" s="104">
        <f>[62]Agosto!$K$35</f>
        <v>0</v>
      </c>
      <c r="AG64" s="109">
        <f t="shared" si="4"/>
        <v>4.6000000000000005</v>
      </c>
      <c r="AH64" s="111">
        <f t="shared" si="5"/>
        <v>4.2</v>
      </c>
      <c r="AI64" s="55">
        <f t="shared" si="6"/>
        <v>28</v>
      </c>
      <c r="AJ64" s="12" t="s">
        <v>35</v>
      </c>
    </row>
    <row r="65" spans="1:37" x14ac:dyDescent="0.2">
      <c r="A65" s="47" t="s">
        <v>20</v>
      </c>
      <c r="B65" s="104">
        <f>[63]Agosto!$K$5</f>
        <v>0</v>
      </c>
      <c r="C65" s="104">
        <f>[63]Agosto!$K$6</f>
        <v>0</v>
      </c>
      <c r="D65" s="104">
        <f>[63]Agosto!$K$7</f>
        <v>0</v>
      </c>
      <c r="E65" s="104">
        <f>[63]Agosto!$K$8</f>
        <v>0</v>
      </c>
      <c r="F65" s="104">
        <f>[63]Agosto!$K$9</f>
        <v>0</v>
      </c>
      <c r="G65" s="104">
        <f>[63]Agosto!$K$10</f>
        <v>0</v>
      </c>
      <c r="H65" s="104">
        <f>[63]Agosto!$K$11</f>
        <v>0</v>
      </c>
      <c r="I65" s="104">
        <f>[63]Agosto!$K$12</f>
        <v>0</v>
      </c>
      <c r="J65" s="104">
        <f>[63]Agosto!$K$13</f>
        <v>0</v>
      </c>
      <c r="K65" s="104">
        <f>[63]Agosto!$K$14</f>
        <v>0</v>
      </c>
      <c r="L65" s="104">
        <f>[63]Agosto!$K$15</f>
        <v>0</v>
      </c>
      <c r="M65" s="104">
        <f>[63]Agosto!$K$16</f>
        <v>0</v>
      </c>
      <c r="N65" s="104">
        <f>[63]Agosto!$K$17</f>
        <v>0</v>
      </c>
      <c r="O65" s="104">
        <f>[63]Agosto!$K$18</f>
        <v>0</v>
      </c>
      <c r="P65" s="104">
        <f>[63]Agosto!$K$19</f>
        <v>0</v>
      </c>
      <c r="Q65" s="104">
        <f>[63]Agosto!$K$20</f>
        <v>0</v>
      </c>
      <c r="R65" s="104">
        <f>[63]Agosto!$K$21</f>
        <v>0</v>
      </c>
      <c r="S65" s="104">
        <f>[63]Agosto!$K$22</f>
        <v>0</v>
      </c>
      <c r="T65" s="104">
        <f>[63]Agosto!$K$23</f>
        <v>0</v>
      </c>
      <c r="U65" s="104">
        <f>[63]Agosto!$K$24</f>
        <v>3.6</v>
      </c>
      <c r="V65" s="104">
        <f>[63]Agosto!$K$25</f>
        <v>0</v>
      </c>
      <c r="W65" s="104">
        <f>[63]Agosto!$K$26</f>
        <v>0</v>
      </c>
      <c r="X65" s="104">
        <f>[63]Agosto!$K$27</f>
        <v>0</v>
      </c>
      <c r="Y65" s="104">
        <f>[63]Agosto!$K$28</f>
        <v>0</v>
      </c>
      <c r="Z65" s="104">
        <f>[63]Agosto!$K$29</f>
        <v>0</v>
      </c>
      <c r="AA65" s="104">
        <f>[63]Agosto!$K$30</f>
        <v>0</v>
      </c>
      <c r="AB65" s="104">
        <f>[63]Agosto!$K$31</f>
        <v>0</v>
      </c>
      <c r="AC65" s="104">
        <f>[63]Agosto!$K$32</f>
        <v>2.2000000000000002</v>
      </c>
      <c r="AD65" s="104">
        <f>[63]Agosto!$K$33</f>
        <v>0</v>
      </c>
      <c r="AE65" s="104">
        <f>[63]Agosto!$K$34</f>
        <v>0</v>
      </c>
      <c r="AF65" s="104">
        <f>[63]Agosto!$K$35</f>
        <v>0</v>
      </c>
      <c r="AG65" s="109">
        <f t="shared" si="4"/>
        <v>5.8000000000000007</v>
      </c>
      <c r="AH65" s="111">
        <f t="shared" si="5"/>
        <v>3.6</v>
      </c>
      <c r="AI65" s="55">
        <f t="shared" si="6"/>
        <v>29</v>
      </c>
    </row>
    <row r="66" spans="1:37" s="113" customFormat="1" x14ac:dyDescent="0.2">
      <c r="A66" s="119" t="s">
        <v>1</v>
      </c>
      <c r="B66" s="11">
        <v>0</v>
      </c>
      <c r="C66" s="11">
        <v>0</v>
      </c>
      <c r="D66" s="11">
        <v>0</v>
      </c>
      <c r="E66" s="11">
        <v>12</v>
      </c>
      <c r="F66" s="11">
        <v>0.8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 t="s">
        <v>154</v>
      </c>
      <c r="T66" s="11" t="s">
        <v>154</v>
      </c>
      <c r="U66" s="11" t="s">
        <v>154</v>
      </c>
      <c r="V66" s="11" t="s">
        <v>154</v>
      </c>
      <c r="W66" s="11" t="s">
        <v>154</v>
      </c>
      <c r="X66" s="11" t="s">
        <v>154</v>
      </c>
      <c r="Y66" s="11" t="s">
        <v>154</v>
      </c>
      <c r="Z66" s="11" t="s">
        <v>154</v>
      </c>
      <c r="AA66" s="11" t="s">
        <v>154</v>
      </c>
      <c r="AB66" s="11" t="s">
        <v>154</v>
      </c>
      <c r="AC66" s="11" t="s">
        <v>154</v>
      </c>
      <c r="AD66" s="11" t="s">
        <v>154</v>
      </c>
      <c r="AE66" s="11" t="s">
        <v>154</v>
      </c>
      <c r="AF66" s="11" t="s">
        <v>154</v>
      </c>
      <c r="AG66" s="109">
        <f t="shared" si="4"/>
        <v>12.8</v>
      </c>
      <c r="AH66" s="111">
        <f t="shared" si="5"/>
        <v>12</v>
      </c>
      <c r="AI66" s="55">
        <f t="shared" si="6"/>
        <v>15</v>
      </c>
    </row>
    <row r="67" spans="1:37" s="21" customFormat="1" hidden="1" x14ac:dyDescent="0.2">
      <c r="A67" s="119" t="s">
        <v>47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09">
        <f t="shared" si="4"/>
        <v>0</v>
      </c>
      <c r="AH67" s="111">
        <f t="shared" si="5"/>
        <v>0</v>
      </c>
      <c r="AI67" s="55">
        <f t="shared" si="6"/>
        <v>0</v>
      </c>
    </row>
    <row r="68" spans="1:37" s="21" customFormat="1" x14ac:dyDescent="0.2">
      <c r="A68" s="119" t="s">
        <v>31</v>
      </c>
      <c r="B68" s="11">
        <v>0</v>
      </c>
      <c r="C68" s="11">
        <v>0</v>
      </c>
      <c r="D68" s="11">
        <v>0</v>
      </c>
      <c r="E68" s="11">
        <v>38.799999999999997</v>
      </c>
      <c r="F68" s="11">
        <v>0.6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8.1999999999999993</v>
      </c>
      <c r="U68" s="11">
        <v>3</v>
      </c>
      <c r="V68" s="11">
        <v>0</v>
      </c>
      <c r="W68" s="11">
        <v>0</v>
      </c>
      <c r="X68" s="11">
        <v>0.2</v>
      </c>
      <c r="Y68" s="11">
        <v>0</v>
      </c>
      <c r="Z68" s="11">
        <v>10.4</v>
      </c>
      <c r="AA68" s="11">
        <v>0.2</v>
      </c>
      <c r="AB68" s="11">
        <v>0</v>
      </c>
      <c r="AC68" s="11">
        <v>0.8</v>
      </c>
      <c r="AD68" s="11">
        <v>0</v>
      </c>
      <c r="AE68" s="11">
        <v>0</v>
      </c>
      <c r="AF68" s="11">
        <v>0</v>
      </c>
      <c r="AG68" s="109">
        <f t="shared" si="4"/>
        <v>62.199999999999996</v>
      </c>
      <c r="AH68" s="111">
        <f t="shared" si="5"/>
        <v>38.799999999999997</v>
      </c>
      <c r="AI68" s="55">
        <f t="shared" si="6"/>
        <v>23</v>
      </c>
    </row>
    <row r="69" spans="1:37" s="21" customFormat="1" x14ac:dyDescent="0.2">
      <c r="A69" s="119" t="s">
        <v>183</v>
      </c>
      <c r="B69" s="11">
        <v>0</v>
      </c>
      <c r="C69" s="11">
        <v>0</v>
      </c>
      <c r="D69" s="11">
        <v>0</v>
      </c>
      <c r="E69" s="11">
        <v>12.4</v>
      </c>
      <c r="F69" s="11">
        <v>1.4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4.8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  <c r="AF69" s="11">
        <v>0</v>
      </c>
      <c r="AG69" s="109">
        <f t="shared" si="4"/>
        <v>18.600000000000001</v>
      </c>
      <c r="AH69" s="111">
        <f t="shared" si="5"/>
        <v>12.4</v>
      </c>
      <c r="AI69" s="55">
        <f t="shared" si="6"/>
        <v>28</v>
      </c>
    </row>
    <row r="70" spans="1:37" s="21" customFormat="1" x14ac:dyDescent="0.2">
      <c r="A70" s="119" t="s">
        <v>184</v>
      </c>
      <c r="B70" s="11">
        <v>0</v>
      </c>
      <c r="C70" s="11">
        <v>0</v>
      </c>
      <c r="D70" s="11">
        <v>0</v>
      </c>
      <c r="E70" s="11">
        <v>13.4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1.4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0</v>
      </c>
      <c r="AC70" s="11">
        <v>0</v>
      </c>
      <c r="AD70" s="11">
        <v>0</v>
      </c>
      <c r="AE70" s="11">
        <v>0</v>
      </c>
      <c r="AF70" s="11">
        <v>0</v>
      </c>
      <c r="AG70" s="109">
        <f t="shared" si="4"/>
        <v>14.8</v>
      </c>
      <c r="AH70" s="111">
        <f t="shared" si="5"/>
        <v>13.4</v>
      </c>
      <c r="AI70" s="55">
        <f t="shared" si="6"/>
        <v>29</v>
      </c>
    </row>
    <row r="71" spans="1:37" s="21" customFormat="1" x14ac:dyDescent="0.2">
      <c r="A71" s="119" t="s">
        <v>185</v>
      </c>
      <c r="B71" s="11">
        <v>0</v>
      </c>
      <c r="C71" s="11">
        <v>0</v>
      </c>
      <c r="D71" s="11">
        <v>0</v>
      </c>
      <c r="E71" s="11">
        <v>13.6</v>
      </c>
      <c r="F71" s="11">
        <v>0.8</v>
      </c>
      <c r="G71" s="11">
        <v>0</v>
      </c>
      <c r="H71" s="11">
        <v>0</v>
      </c>
      <c r="I71" s="11">
        <v>1.6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  <c r="U71" s="11">
        <v>4</v>
      </c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  <c r="AF71" s="11">
        <v>0</v>
      </c>
      <c r="AG71" s="109">
        <f t="shared" si="4"/>
        <v>20</v>
      </c>
      <c r="AH71" s="111">
        <f t="shared" si="5"/>
        <v>13.6</v>
      </c>
      <c r="AI71" s="55">
        <f t="shared" si="6"/>
        <v>27</v>
      </c>
      <c r="AK71" s="114"/>
    </row>
    <row r="72" spans="1:37" s="21" customFormat="1" x14ac:dyDescent="0.2">
      <c r="A72" s="119" t="s">
        <v>186</v>
      </c>
      <c r="B72" s="11">
        <v>0</v>
      </c>
      <c r="C72" s="11">
        <v>0</v>
      </c>
      <c r="D72" s="11">
        <v>0</v>
      </c>
      <c r="E72" s="11">
        <v>8.4</v>
      </c>
      <c r="F72" s="11">
        <v>0.2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0.2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1">
        <v>0</v>
      </c>
      <c r="AG72" s="109">
        <f t="shared" ref="AG72:AG94" si="8">SUM(B72:AF72)</f>
        <v>8.7999999999999989</v>
      </c>
      <c r="AH72" s="111">
        <f t="shared" ref="AH72:AH94" si="9">MAX(B72:AF72)</f>
        <v>8.4</v>
      </c>
      <c r="AI72" s="55">
        <f t="shared" si="6"/>
        <v>28</v>
      </c>
      <c r="AJ72" s="114"/>
      <c r="AK72" s="114"/>
    </row>
    <row r="73" spans="1:37" s="21" customFormat="1" x14ac:dyDescent="0.2">
      <c r="A73" s="119" t="s">
        <v>187</v>
      </c>
      <c r="B73" s="11">
        <v>0</v>
      </c>
      <c r="C73" s="11">
        <v>0</v>
      </c>
      <c r="D73" s="11">
        <v>0</v>
      </c>
      <c r="E73" s="11">
        <v>12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  <c r="AF73" s="11">
        <v>0</v>
      </c>
      <c r="AG73" s="109">
        <f t="shared" si="8"/>
        <v>12</v>
      </c>
      <c r="AH73" s="111">
        <f t="shared" si="9"/>
        <v>12</v>
      </c>
      <c r="AI73" s="55">
        <f t="shared" si="6"/>
        <v>30</v>
      </c>
      <c r="AJ73" s="114"/>
    </row>
    <row r="74" spans="1:37" s="21" customFormat="1" x14ac:dyDescent="0.2">
      <c r="A74" s="119" t="s">
        <v>188</v>
      </c>
      <c r="B74" s="11">
        <v>0</v>
      </c>
      <c r="C74" s="11">
        <v>0</v>
      </c>
      <c r="D74" s="11">
        <v>0</v>
      </c>
      <c r="E74" s="11">
        <v>10.8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  <c r="AF74" s="11">
        <v>0</v>
      </c>
      <c r="AG74" s="109">
        <f t="shared" si="8"/>
        <v>10.8</v>
      </c>
      <c r="AH74" s="111">
        <f t="shared" si="9"/>
        <v>10.8</v>
      </c>
      <c r="AI74" s="55">
        <f t="shared" ref="AI74:AI94" si="10">COUNTIF(B74:AF74,"=0,0")</f>
        <v>30</v>
      </c>
    </row>
    <row r="75" spans="1:37" s="21" customFormat="1" x14ac:dyDescent="0.2">
      <c r="A75" s="119" t="s">
        <v>6</v>
      </c>
      <c r="B75" s="11">
        <v>0</v>
      </c>
      <c r="C75" s="11">
        <v>0</v>
      </c>
      <c r="D75" s="11">
        <v>0</v>
      </c>
      <c r="E75" s="11">
        <v>16.600000000000001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12.6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  <c r="AD75" s="11">
        <v>0</v>
      </c>
      <c r="AE75" s="11">
        <v>0</v>
      </c>
      <c r="AF75" s="11">
        <v>0</v>
      </c>
      <c r="AG75" s="109">
        <f t="shared" si="8"/>
        <v>29.200000000000003</v>
      </c>
      <c r="AH75" s="111">
        <f t="shared" si="9"/>
        <v>16.600000000000001</v>
      </c>
      <c r="AI75" s="55">
        <f t="shared" si="10"/>
        <v>29</v>
      </c>
      <c r="AJ75" s="114"/>
    </row>
    <row r="76" spans="1:37" s="21" customFormat="1" x14ac:dyDescent="0.2">
      <c r="A76" s="119" t="s">
        <v>189</v>
      </c>
      <c r="B76" s="11">
        <v>0</v>
      </c>
      <c r="C76" s="11">
        <v>0</v>
      </c>
      <c r="D76" s="11">
        <v>0</v>
      </c>
      <c r="E76" s="11">
        <v>17.8</v>
      </c>
      <c r="F76" s="11">
        <v>0.2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4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  <c r="AF76" s="11">
        <v>0</v>
      </c>
      <c r="AG76" s="109">
        <f t="shared" si="8"/>
        <v>22</v>
      </c>
      <c r="AH76" s="111">
        <f t="shared" si="9"/>
        <v>17.8</v>
      </c>
      <c r="AI76" s="55">
        <f t="shared" si="10"/>
        <v>28</v>
      </c>
      <c r="AJ76" s="114"/>
    </row>
    <row r="77" spans="1:37" s="21" customFormat="1" x14ac:dyDescent="0.2">
      <c r="A77" s="119" t="s">
        <v>7</v>
      </c>
      <c r="B77" s="11">
        <v>0</v>
      </c>
      <c r="C77" s="11">
        <v>0</v>
      </c>
      <c r="D77" s="11">
        <v>0</v>
      </c>
      <c r="E77" s="11">
        <v>27.6</v>
      </c>
      <c r="F77" s="11">
        <v>0</v>
      </c>
      <c r="G77" s="11">
        <v>0.2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0.2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0.8</v>
      </c>
      <c r="AB77" s="11">
        <v>0</v>
      </c>
      <c r="AC77" s="11">
        <v>0</v>
      </c>
      <c r="AD77" s="11">
        <v>0</v>
      </c>
      <c r="AE77" s="11">
        <v>0</v>
      </c>
      <c r="AF77" s="11">
        <v>0</v>
      </c>
      <c r="AG77" s="109">
        <f t="shared" si="8"/>
        <v>28.8</v>
      </c>
      <c r="AH77" s="111">
        <f t="shared" si="9"/>
        <v>27.6</v>
      </c>
      <c r="AI77" s="55">
        <f t="shared" si="10"/>
        <v>27</v>
      </c>
    </row>
    <row r="78" spans="1:37" s="21" customFormat="1" hidden="1" x14ac:dyDescent="0.2">
      <c r="A78" s="119" t="s">
        <v>190</v>
      </c>
      <c r="B78" s="11" t="s">
        <v>154</v>
      </c>
      <c r="C78" s="11" t="s">
        <v>154</v>
      </c>
      <c r="D78" s="11" t="s">
        <v>154</v>
      </c>
      <c r="E78" s="11" t="s">
        <v>154</v>
      </c>
      <c r="F78" s="11" t="s">
        <v>154</v>
      </c>
      <c r="G78" s="11" t="s">
        <v>154</v>
      </c>
      <c r="H78" s="11" t="s">
        <v>154</v>
      </c>
      <c r="I78" s="11" t="s">
        <v>154</v>
      </c>
      <c r="J78" s="11" t="s">
        <v>154</v>
      </c>
      <c r="K78" s="11" t="s">
        <v>154</v>
      </c>
      <c r="L78" s="11" t="s">
        <v>154</v>
      </c>
      <c r="M78" s="11" t="s">
        <v>154</v>
      </c>
      <c r="N78" s="11" t="s">
        <v>154</v>
      </c>
      <c r="O78" s="11" t="s">
        <v>154</v>
      </c>
      <c r="P78" s="11" t="s">
        <v>154</v>
      </c>
      <c r="Q78" s="11" t="s">
        <v>154</v>
      </c>
      <c r="R78" s="11" t="s">
        <v>154</v>
      </c>
      <c r="S78" s="11" t="s">
        <v>154</v>
      </c>
      <c r="T78" s="11" t="s">
        <v>154</v>
      </c>
      <c r="U78" s="11" t="s">
        <v>154</v>
      </c>
      <c r="V78" s="11" t="s">
        <v>154</v>
      </c>
      <c r="W78" s="11" t="s">
        <v>154</v>
      </c>
      <c r="X78" s="11" t="s">
        <v>154</v>
      </c>
      <c r="Y78" s="11" t="s">
        <v>154</v>
      </c>
      <c r="Z78" s="11" t="s">
        <v>154</v>
      </c>
      <c r="AA78" s="11" t="s">
        <v>154</v>
      </c>
      <c r="AB78" s="11" t="s">
        <v>154</v>
      </c>
      <c r="AC78" s="11" t="s">
        <v>154</v>
      </c>
      <c r="AD78" s="11" t="s">
        <v>154</v>
      </c>
      <c r="AE78" s="11" t="s">
        <v>154</v>
      </c>
      <c r="AF78" s="11" t="s">
        <v>154</v>
      </c>
      <c r="AG78" s="109">
        <f t="shared" si="8"/>
        <v>0</v>
      </c>
      <c r="AH78" s="111">
        <f t="shared" si="9"/>
        <v>0</v>
      </c>
      <c r="AI78" s="55">
        <f t="shared" si="10"/>
        <v>0</v>
      </c>
    </row>
    <row r="79" spans="1:37" s="21" customFormat="1" hidden="1" x14ac:dyDescent="0.2">
      <c r="A79" s="119" t="s">
        <v>9</v>
      </c>
      <c r="B79" s="11" t="s">
        <v>154</v>
      </c>
      <c r="C79" s="11" t="s">
        <v>154</v>
      </c>
      <c r="D79" s="11" t="s">
        <v>154</v>
      </c>
      <c r="E79" s="11" t="s">
        <v>154</v>
      </c>
      <c r="F79" s="11" t="s">
        <v>154</v>
      </c>
      <c r="G79" s="11" t="s">
        <v>154</v>
      </c>
      <c r="H79" s="11" t="s">
        <v>154</v>
      </c>
      <c r="I79" s="11" t="s">
        <v>154</v>
      </c>
      <c r="J79" s="11" t="s">
        <v>154</v>
      </c>
      <c r="K79" s="11" t="s">
        <v>154</v>
      </c>
      <c r="L79" s="11" t="s">
        <v>154</v>
      </c>
      <c r="M79" s="11" t="s">
        <v>154</v>
      </c>
      <c r="N79" s="11" t="s">
        <v>154</v>
      </c>
      <c r="O79" s="11" t="s">
        <v>154</v>
      </c>
      <c r="P79" s="11" t="s">
        <v>154</v>
      </c>
      <c r="Q79" s="11" t="s">
        <v>154</v>
      </c>
      <c r="R79" s="11" t="s">
        <v>154</v>
      </c>
      <c r="S79" s="11" t="s">
        <v>154</v>
      </c>
      <c r="T79" s="11" t="s">
        <v>154</v>
      </c>
      <c r="U79" s="11" t="s">
        <v>154</v>
      </c>
      <c r="V79" s="11" t="s">
        <v>154</v>
      </c>
      <c r="W79" s="11" t="s">
        <v>319</v>
      </c>
      <c r="X79" s="11" t="s">
        <v>154</v>
      </c>
      <c r="Y79" s="11" t="s">
        <v>154</v>
      </c>
      <c r="Z79" s="11" t="s">
        <v>154</v>
      </c>
      <c r="AA79" s="11" t="s">
        <v>154</v>
      </c>
      <c r="AB79" s="11" t="s">
        <v>154</v>
      </c>
      <c r="AC79" s="11" t="s">
        <v>154</v>
      </c>
      <c r="AD79" s="11" t="s">
        <v>154</v>
      </c>
      <c r="AE79" s="11" t="s">
        <v>154</v>
      </c>
      <c r="AF79" s="11" t="s">
        <v>154</v>
      </c>
      <c r="AG79" s="109">
        <f t="shared" si="8"/>
        <v>0</v>
      </c>
      <c r="AH79" s="111">
        <f t="shared" si="9"/>
        <v>0</v>
      </c>
      <c r="AI79" s="55">
        <f t="shared" si="10"/>
        <v>0</v>
      </c>
    </row>
    <row r="80" spans="1:37" s="21" customFormat="1" x14ac:dyDescent="0.2">
      <c r="A80" s="119" t="s">
        <v>11</v>
      </c>
      <c r="B80" s="11">
        <v>0</v>
      </c>
      <c r="C80" s="11">
        <v>0</v>
      </c>
      <c r="D80" s="11">
        <v>0</v>
      </c>
      <c r="E80" s="11">
        <v>26.4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0.4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13.4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0.4</v>
      </c>
      <c r="AD80" s="11">
        <v>0</v>
      </c>
      <c r="AE80" s="11">
        <v>0</v>
      </c>
      <c r="AF80" s="11">
        <v>0</v>
      </c>
      <c r="AG80" s="109">
        <f t="shared" si="8"/>
        <v>40.599999999999994</v>
      </c>
      <c r="AH80" s="111">
        <f t="shared" si="9"/>
        <v>26.4</v>
      </c>
      <c r="AI80" s="55">
        <f t="shared" si="10"/>
        <v>27</v>
      </c>
    </row>
    <row r="81" spans="1:81" s="21" customFormat="1" x14ac:dyDescent="0.2">
      <c r="A81" s="119" t="s">
        <v>191</v>
      </c>
      <c r="B81" s="11">
        <v>0</v>
      </c>
      <c r="C81" s="11">
        <v>0</v>
      </c>
      <c r="D81" s="11">
        <v>0</v>
      </c>
      <c r="E81" s="11">
        <v>41.8</v>
      </c>
      <c r="F81" s="11">
        <v>0.2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8</v>
      </c>
      <c r="U81" s="11">
        <v>29</v>
      </c>
      <c r="V81" s="11">
        <v>0</v>
      </c>
      <c r="W81" s="11">
        <v>0</v>
      </c>
      <c r="X81" s="11">
        <v>8.8000000000000007</v>
      </c>
      <c r="Y81" s="11">
        <v>5.6</v>
      </c>
      <c r="Z81" s="11">
        <v>2.6</v>
      </c>
      <c r="AA81" s="11">
        <v>0.8</v>
      </c>
      <c r="AB81" s="11">
        <v>0.2</v>
      </c>
      <c r="AC81" s="11">
        <v>0</v>
      </c>
      <c r="AD81" s="11">
        <v>0</v>
      </c>
      <c r="AE81" s="11">
        <v>0</v>
      </c>
      <c r="AF81" s="11">
        <v>0</v>
      </c>
      <c r="AG81" s="109">
        <f t="shared" si="8"/>
        <v>96.999999999999986</v>
      </c>
      <c r="AH81" s="111">
        <f t="shared" si="9"/>
        <v>41.8</v>
      </c>
      <c r="AI81" s="55">
        <f t="shared" si="10"/>
        <v>22</v>
      </c>
      <c r="AJ81" s="114"/>
    </row>
    <row r="82" spans="1:81" s="113" customFormat="1" x14ac:dyDescent="0.2">
      <c r="A82" s="119" t="s">
        <v>15</v>
      </c>
      <c r="B82" s="11">
        <v>0</v>
      </c>
      <c r="C82" s="11">
        <v>0</v>
      </c>
      <c r="D82" s="11">
        <v>0</v>
      </c>
      <c r="E82" s="11">
        <v>11.2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1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6</v>
      </c>
      <c r="U82" s="11">
        <v>10.6</v>
      </c>
      <c r="V82" s="11">
        <v>0</v>
      </c>
      <c r="W82" s="11">
        <v>0</v>
      </c>
      <c r="X82" s="11">
        <v>0</v>
      </c>
      <c r="Y82" s="11">
        <v>2.2000000000000002</v>
      </c>
      <c r="Z82" s="11">
        <v>9.4</v>
      </c>
      <c r="AA82" s="11">
        <v>0</v>
      </c>
      <c r="AB82" s="11">
        <v>0</v>
      </c>
      <c r="AC82" s="11">
        <v>0</v>
      </c>
      <c r="AD82" s="11">
        <v>0.2</v>
      </c>
      <c r="AE82" s="11">
        <v>0</v>
      </c>
      <c r="AF82" s="11">
        <v>0</v>
      </c>
      <c r="AG82" s="109">
        <f t="shared" si="8"/>
        <v>40.6</v>
      </c>
      <c r="AH82" s="111">
        <f t="shared" si="9"/>
        <v>11.2</v>
      </c>
      <c r="AI82" s="55">
        <f t="shared" si="10"/>
        <v>24</v>
      </c>
      <c r="AL82" s="113" t="s">
        <v>35</v>
      </c>
    </row>
    <row r="83" spans="1:81" s="21" customFormat="1" x14ac:dyDescent="0.2">
      <c r="A83" s="119" t="s">
        <v>192</v>
      </c>
      <c r="B83" s="11">
        <v>0</v>
      </c>
      <c r="C83" s="11">
        <v>0</v>
      </c>
      <c r="D83" s="11">
        <v>0</v>
      </c>
      <c r="E83" s="11">
        <v>21.4</v>
      </c>
      <c r="F83" s="11">
        <v>0.2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20.6</v>
      </c>
      <c r="U83" s="11">
        <v>0.2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0</v>
      </c>
      <c r="AG83" s="109">
        <f t="shared" si="8"/>
        <v>42.400000000000006</v>
      </c>
      <c r="AH83" s="111">
        <f t="shared" si="9"/>
        <v>21.4</v>
      </c>
      <c r="AI83" s="55">
        <f t="shared" si="10"/>
        <v>27</v>
      </c>
      <c r="AL83" s="114" t="s">
        <v>35</v>
      </c>
    </row>
    <row r="84" spans="1:81" s="21" customFormat="1" x14ac:dyDescent="0.2">
      <c r="A84" s="119" t="s">
        <v>193</v>
      </c>
      <c r="B84" s="11">
        <v>0</v>
      </c>
      <c r="C84" s="11">
        <v>0</v>
      </c>
      <c r="D84" s="11">
        <v>0</v>
      </c>
      <c r="E84" s="11">
        <v>9.1999999999999993</v>
      </c>
      <c r="F84" s="11">
        <v>0.2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0.6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0.2</v>
      </c>
      <c r="AD84" s="11">
        <v>0</v>
      </c>
      <c r="AE84" s="11">
        <v>0</v>
      </c>
      <c r="AF84" s="11">
        <v>0</v>
      </c>
      <c r="AG84" s="109">
        <f t="shared" si="8"/>
        <v>10.199999999999998</v>
      </c>
      <c r="AH84" s="111">
        <f t="shared" si="9"/>
        <v>9.1999999999999993</v>
      </c>
      <c r="AI84" s="55">
        <f t="shared" si="10"/>
        <v>27</v>
      </c>
      <c r="AK84" s="114" t="s">
        <v>35</v>
      </c>
    </row>
    <row r="85" spans="1:81" s="21" customFormat="1" hidden="1" x14ac:dyDescent="0.2">
      <c r="A85" s="119" t="s">
        <v>18</v>
      </c>
      <c r="B85" s="11" t="s">
        <v>154</v>
      </c>
      <c r="C85" s="11" t="s">
        <v>154</v>
      </c>
      <c r="D85" s="11" t="s">
        <v>154</v>
      </c>
      <c r="E85" s="11" t="s">
        <v>154</v>
      </c>
      <c r="F85" s="11" t="s">
        <v>154</v>
      </c>
      <c r="G85" s="11" t="s">
        <v>154</v>
      </c>
      <c r="H85" s="11" t="s">
        <v>154</v>
      </c>
      <c r="I85" s="11" t="s">
        <v>154</v>
      </c>
      <c r="J85" s="11" t="s">
        <v>154</v>
      </c>
      <c r="K85" s="11" t="s">
        <v>154</v>
      </c>
      <c r="L85" s="11" t="s">
        <v>154</v>
      </c>
      <c r="M85" s="11" t="s">
        <v>154</v>
      </c>
      <c r="N85" s="11" t="s">
        <v>154</v>
      </c>
      <c r="O85" s="11" t="s">
        <v>154</v>
      </c>
      <c r="P85" s="11" t="s">
        <v>154</v>
      </c>
      <c r="Q85" s="11" t="s">
        <v>154</v>
      </c>
      <c r="R85" s="11" t="s">
        <v>154</v>
      </c>
      <c r="S85" s="11" t="s">
        <v>154</v>
      </c>
      <c r="T85" s="11" t="s">
        <v>154</v>
      </c>
      <c r="U85" s="11" t="s">
        <v>154</v>
      </c>
      <c r="V85" s="11" t="s">
        <v>154</v>
      </c>
      <c r="W85" s="11" t="s">
        <v>154</v>
      </c>
      <c r="X85" s="11" t="s">
        <v>154</v>
      </c>
      <c r="Y85" s="11" t="s">
        <v>154</v>
      </c>
      <c r="Z85" s="11" t="s">
        <v>154</v>
      </c>
      <c r="AA85" s="11" t="s">
        <v>154</v>
      </c>
      <c r="AB85" s="11" t="s">
        <v>154</v>
      </c>
      <c r="AC85" s="11" t="s">
        <v>154</v>
      </c>
      <c r="AD85" s="11" t="s">
        <v>154</v>
      </c>
      <c r="AE85" s="11" t="s">
        <v>154</v>
      </c>
      <c r="AF85" s="11" t="s">
        <v>154</v>
      </c>
      <c r="AG85" s="109">
        <f t="shared" si="8"/>
        <v>0</v>
      </c>
      <c r="AH85" s="111">
        <f t="shared" si="9"/>
        <v>0</v>
      </c>
      <c r="AI85" s="55">
        <f t="shared" si="10"/>
        <v>0</v>
      </c>
      <c r="AK85" s="114"/>
    </row>
    <row r="86" spans="1:81" s="21" customFormat="1" x14ac:dyDescent="0.2">
      <c r="A86" s="119" t="s">
        <v>194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  <c r="AF86" s="11">
        <v>0</v>
      </c>
      <c r="AG86" s="109">
        <f t="shared" si="8"/>
        <v>0</v>
      </c>
      <c r="AH86" s="111">
        <f t="shared" si="9"/>
        <v>0</v>
      </c>
      <c r="AI86" s="55">
        <f t="shared" si="10"/>
        <v>31</v>
      </c>
      <c r="AK86" s="114"/>
    </row>
    <row r="87" spans="1:81" s="21" customFormat="1" x14ac:dyDescent="0.2">
      <c r="A87" s="119" t="s">
        <v>195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2.2000000000000002</v>
      </c>
      <c r="W87" s="11">
        <v>1.2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1</v>
      </c>
      <c r="AE87" s="11">
        <v>0</v>
      </c>
      <c r="AF87" s="11">
        <v>0</v>
      </c>
      <c r="AG87" s="109">
        <f t="shared" si="8"/>
        <v>4.4000000000000004</v>
      </c>
      <c r="AH87" s="111">
        <f t="shared" si="9"/>
        <v>2.2000000000000002</v>
      </c>
      <c r="AI87" s="55">
        <f t="shared" si="10"/>
        <v>28</v>
      </c>
      <c r="AK87" s="114"/>
    </row>
    <row r="88" spans="1:81" x14ac:dyDescent="0.2">
      <c r="A88" s="115" t="s">
        <v>196</v>
      </c>
      <c r="B88" s="133">
        <v>0</v>
      </c>
      <c r="C88" s="133">
        <v>0</v>
      </c>
      <c r="D88" s="133">
        <v>0</v>
      </c>
      <c r="E88" s="133">
        <v>53.8</v>
      </c>
      <c r="F88" s="133">
        <v>0</v>
      </c>
      <c r="G88" s="133">
        <v>0.1</v>
      </c>
      <c r="H88" s="133">
        <v>0</v>
      </c>
      <c r="I88" s="133">
        <v>0.1</v>
      </c>
      <c r="J88" s="133">
        <v>0</v>
      </c>
      <c r="K88" s="133">
        <v>0</v>
      </c>
      <c r="L88" s="133">
        <v>0</v>
      </c>
      <c r="M88" s="133">
        <v>0</v>
      </c>
      <c r="N88" s="133">
        <v>0</v>
      </c>
      <c r="O88" s="133">
        <v>0</v>
      </c>
      <c r="P88" s="133">
        <v>0</v>
      </c>
      <c r="Q88" s="133">
        <v>0</v>
      </c>
      <c r="R88" s="133">
        <v>0</v>
      </c>
      <c r="S88" s="133">
        <v>0</v>
      </c>
      <c r="T88" s="133">
        <v>0</v>
      </c>
      <c r="U88" s="133">
        <v>0.5</v>
      </c>
      <c r="V88" s="133">
        <v>0</v>
      </c>
      <c r="W88" s="133">
        <v>0</v>
      </c>
      <c r="X88" s="133">
        <v>0</v>
      </c>
      <c r="Y88" s="133">
        <v>0</v>
      </c>
      <c r="Z88" s="133">
        <v>0</v>
      </c>
      <c r="AA88" s="133">
        <v>1.2</v>
      </c>
      <c r="AB88" s="133">
        <v>0</v>
      </c>
      <c r="AC88" s="133">
        <v>0.7</v>
      </c>
      <c r="AD88" s="133">
        <v>0</v>
      </c>
      <c r="AE88" s="133">
        <v>0</v>
      </c>
      <c r="AF88" s="133">
        <v>0</v>
      </c>
      <c r="AG88" s="109">
        <f t="shared" si="8"/>
        <v>56.400000000000006</v>
      </c>
      <c r="AH88" s="111">
        <f t="shared" si="9"/>
        <v>53.8</v>
      </c>
      <c r="AI88" s="55">
        <f t="shared" si="10"/>
        <v>25</v>
      </c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</row>
    <row r="89" spans="1:81" x14ac:dyDescent="0.2">
      <c r="A89" s="115" t="s">
        <v>197</v>
      </c>
      <c r="B89" s="11">
        <v>0</v>
      </c>
      <c r="C89" s="11">
        <v>0</v>
      </c>
      <c r="D89" s="11">
        <v>0</v>
      </c>
      <c r="E89" s="11">
        <v>47.8</v>
      </c>
      <c r="F89" s="11">
        <v>0</v>
      </c>
      <c r="G89" s="11">
        <v>0.3</v>
      </c>
      <c r="H89" s="11">
        <v>0</v>
      </c>
      <c r="I89" s="11">
        <v>0</v>
      </c>
      <c r="J89" s="11">
        <v>0</v>
      </c>
      <c r="K89" s="11">
        <v>0.1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1.4</v>
      </c>
      <c r="V89" s="11">
        <v>0</v>
      </c>
      <c r="W89" s="11">
        <v>0</v>
      </c>
      <c r="X89" s="11">
        <v>0</v>
      </c>
      <c r="Y89" s="11">
        <v>0.1</v>
      </c>
      <c r="Z89" s="11">
        <v>0.3</v>
      </c>
      <c r="AA89" s="11">
        <v>0</v>
      </c>
      <c r="AB89" s="11">
        <v>0</v>
      </c>
      <c r="AC89" s="11">
        <v>0.3</v>
      </c>
      <c r="AD89" s="11">
        <v>0.1</v>
      </c>
      <c r="AE89" s="11">
        <v>0</v>
      </c>
      <c r="AF89" s="11">
        <v>0</v>
      </c>
      <c r="AG89" s="109">
        <f t="shared" si="8"/>
        <v>50.399999999999991</v>
      </c>
      <c r="AH89" s="111">
        <f t="shared" si="9"/>
        <v>47.8</v>
      </c>
      <c r="AI89" s="55">
        <f t="shared" si="10"/>
        <v>23</v>
      </c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</row>
    <row r="90" spans="1:81" x14ac:dyDescent="0.2">
      <c r="A90" s="115" t="s">
        <v>198</v>
      </c>
      <c r="B90" s="11">
        <v>0</v>
      </c>
      <c r="C90" s="11">
        <v>0</v>
      </c>
      <c r="D90" s="11">
        <v>0</v>
      </c>
      <c r="E90" s="11">
        <v>20.5</v>
      </c>
      <c r="F90" s="11">
        <v>0.1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1</v>
      </c>
      <c r="V90" s="11">
        <v>0.1</v>
      </c>
      <c r="W90" s="11">
        <v>0</v>
      </c>
      <c r="X90" s="11">
        <v>0</v>
      </c>
      <c r="Y90" s="11">
        <v>0</v>
      </c>
      <c r="Z90" s="11">
        <v>0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  <c r="AF90" s="11">
        <v>0</v>
      </c>
      <c r="AG90" s="109">
        <f t="shared" si="8"/>
        <v>21.700000000000003</v>
      </c>
      <c r="AH90" s="111">
        <f t="shared" si="9"/>
        <v>20.5</v>
      </c>
      <c r="AI90" s="55">
        <f t="shared" si="10"/>
        <v>27</v>
      </c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</row>
    <row r="91" spans="1:81" x14ac:dyDescent="0.2">
      <c r="A91" s="115" t="s">
        <v>199</v>
      </c>
      <c r="B91" s="11">
        <v>0</v>
      </c>
      <c r="C91" s="11">
        <v>0</v>
      </c>
      <c r="D91" s="11">
        <v>0</v>
      </c>
      <c r="E91" s="11">
        <v>13.8</v>
      </c>
      <c r="F91" s="11">
        <v>0</v>
      </c>
      <c r="G91" s="11">
        <v>0.3</v>
      </c>
      <c r="H91" s="11">
        <v>0.2</v>
      </c>
      <c r="I91" s="11">
        <v>0.3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2</v>
      </c>
      <c r="V91" s="11">
        <v>0.1</v>
      </c>
      <c r="W91" s="11">
        <v>0</v>
      </c>
      <c r="X91" s="11">
        <v>0</v>
      </c>
      <c r="Y91" s="11">
        <v>0</v>
      </c>
      <c r="Z91" s="11">
        <v>0</v>
      </c>
      <c r="AA91" s="11">
        <v>0</v>
      </c>
      <c r="AB91" s="11">
        <v>0</v>
      </c>
      <c r="AC91" s="11">
        <v>0.5</v>
      </c>
      <c r="AD91" s="11">
        <v>0</v>
      </c>
      <c r="AE91" s="11">
        <v>0</v>
      </c>
      <c r="AF91" s="11">
        <v>0</v>
      </c>
      <c r="AG91" s="109">
        <f t="shared" si="8"/>
        <v>17.200000000000003</v>
      </c>
      <c r="AH91" s="111">
        <f t="shared" si="9"/>
        <v>13.8</v>
      </c>
      <c r="AI91" s="55">
        <f t="shared" si="10"/>
        <v>24</v>
      </c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</row>
    <row r="92" spans="1:81" x14ac:dyDescent="0.2">
      <c r="A92" s="117" t="s">
        <v>202</v>
      </c>
      <c r="B92" s="11">
        <v>0</v>
      </c>
      <c r="C92" s="11">
        <v>0</v>
      </c>
      <c r="D92" s="11">
        <v>0</v>
      </c>
      <c r="E92" s="11">
        <v>13.4</v>
      </c>
      <c r="F92" s="11">
        <v>0.8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  <c r="AG92" s="109">
        <f t="shared" si="8"/>
        <v>14.200000000000001</v>
      </c>
      <c r="AH92" s="111">
        <f t="shared" si="9"/>
        <v>13.4</v>
      </c>
      <c r="AI92" s="55">
        <f t="shared" si="10"/>
        <v>29</v>
      </c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</row>
    <row r="93" spans="1:81" x14ac:dyDescent="0.2">
      <c r="A93" s="117" t="s">
        <v>203</v>
      </c>
      <c r="B93" s="11">
        <v>0</v>
      </c>
      <c r="C93" s="11">
        <v>0</v>
      </c>
      <c r="D93" s="11">
        <v>3</v>
      </c>
      <c r="E93" s="11">
        <v>2.2000000000000002</v>
      </c>
      <c r="F93" s="11">
        <v>3.2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  <c r="AF93" s="11">
        <v>0</v>
      </c>
      <c r="AG93" s="109">
        <f t="shared" si="8"/>
        <v>8.4</v>
      </c>
      <c r="AH93" s="111">
        <f t="shared" si="9"/>
        <v>3.2</v>
      </c>
      <c r="AI93" s="55">
        <f t="shared" si="10"/>
        <v>28</v>
      </c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</row>
    <row r="94" spans="1:81" x14ac:dyDescent="0.2">
      <c r="A94" s="117" t="s">
        <v>204</v>
      </c>
      <c r="B94" s="11">
        <v>0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1">
        <v>0</v>
      </c>
      <c r="AA94" s="11">
        <v>0</v>
      </c>
      <c r="AB94" s="11">
        <v>0</v>
      </c>
      <c r="AC94" s="11">
        <v>0</v>
      </c>
      <c r="AD94" s="11">
        <v>0</v>
      </c>
      <c r="AE94" s="11">
        <v>0</v>
      </c>
      <c r="AF94" s="11">
        <v>0</v>
      </c>
      <c r="AG94" s="109">
        <f t="shared" si="8"/>
        <v>0</v>
      </c>
      <c r="AH94" s="111">
        <f t="shared" si="9"/>
        <v>0</v>
      </c>
      <c r="AI94" s="55">
        <f t="shared" si="10"/>
        <v>31</v>
      </c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</row>
    <row r="95" spans="1:81" s="5" customFormat="1" ht="17.100000000000001" customHeight="1" x14ac:dyDescent="0.2">
      <c r="A95" s="48" t="s">
        <v>24</v>
      </c>
      <c r="B95" s="105">
        <f>MAX(B5:B91)</f>
        <v>0</v>
      </c>
      <c r="C95" s="105">
        <f>MAX(C5:C94)</f>
        <v>0</v>
      </c>
      <c r="D95" s="105">
        <f>MAX(D5:D94)</f>
        <v>9.6</v>
      </c>
      <c r="E95" s="105">
        <f>MAX(E5:E94)</f>
        <v>61</v>
      </c>
      <c r="F95" s="105">
        <f>MAX(F5:F94)</f>
        <v>4.5999999999999996</v>
      </c>
      <c r="G95" s="105">
        <f>MAX(G5:G94)</f>
        <v>10</v>
      </c>
      <c r="H95" s="105">
        <f>MAX(H5:H94)</f>
        <v>3.2000000000000011</v>
      </c>
      <c r="I95" s="105">
        <f>MAX(I5:I94)</f>
        <v>3.8000000000000003</v>
      </c>
      <c r="J95" s="105">
        <f>MAX(J5:J94)</f>
        <v>1.6</v>
      </c>
      <c r="K95" s="105">
        <f>MAX(K5:K94)</f>
        <v>10</v>
      </c>
      <c r="L95" s="105">
        <f>MAX(L5:L94)</f>
        <v>0</v>
      </c>
      <c r="M95" s="105">
        <f>MAX(M5:M94)</f>
        <v>0.4</v>
      </c>
      <c r="N95" s="105">
        <f>MAX(N5:N94)</f>
        <v>1</v>
      </c>
      <c r="O95" s="105">
        <f>MAX(O5:O94)</f>
        <v>0.8</v>
      </c>
      <c r="P95" s="105">
        <f>MAX(P5:P94)</f>
        <v>0</v>
      </c>
      <c r="Q95" s="105">
        <f>MAX(Q5:Q94)</f>
        <v>18.2</v>
      </c>
      <c r="R95" s="105">
        <f>MAX(R5:R94)</f>
        <v>0</v>
      </c>
      <c r="S95" s="105">
        <f>MAX(S5:S94)</f>
        <v>0</v>
      </c>
      <c r="T95" s="105">
        <f>MAX(T5:T94)</f>
        <v>20.6</v>
      </c>
      <c r="U95" s="105">
        <f>MAX(U5:U94)</f>
        <v>29</v>
      </c>
      <c r="V95" s="105">
        <f>MAX(V5:V94)</f>
        <v>10</v>
      </c>
      <c r="W95" s="105">
        <f>MAX(W5:W94)</f>
        <v>4</v>
      </c>
      <c r="X95" s="105">
        <f>MAX(X5:X94)</f>
        <v>18.600000000000001</v>
      </c>
      <c r="Y95" s="105">
        <f>MAX(Y5:Y94)</f>
        <v>16.599999999999998</v>
      </c>
      <c r="Z95" s="105">
        <f>MAX(Z5:Z94)</f>
        <v>10.4</v>
      </c>
      <c r="AA95" s="105">
        <f>MAX(AA5:AA94)</f>
        <v>1.2</v>
      </c>
      <c r="AB95" s="105">
        <f>MAX(AB5:AB94)</f>
        <v>0.2</v>
      </c>
      <c r="AC95" s="105">
        <f>MAX(AC5:AC94)</f>
        <v>6.8</v>
      </c>
      <c r="AD95" s="105">
        <f>MAX(AD5:AD94)</f>
        <v>2.6</v>
      </c>
      <c r="AE95" s="105">
        <f t="shared" ref="AE95:AF95" si="11">MAX(AE5:AE91)</f>
        <v>6.2</v>
      </c>
      <c r="AF95" s="105">
        <f t="shared" si="11"/>
        <v>0</v>
      </c>
      <c r="AG95" s="112">
        <f>MAX(AG5:AG91)</f>
        <v>96.999999999999986</v>
      </c>
      <c r="AH95" s="108">
        <f>MAX(AH5:AH91)</f>
        <v>61</v>
      </c>
      <c r="AI95" s="101"/>
    </row>
    <row r="96" spans="1:81" x14ac:dyDescent="0.2">
      <c r="A96" s="120" t="s">
        <v>181</v>
      </c>
      <c r="B96" s="38"/>
      <c r="C96" s="38"/>
      <c r="D96" s="38"/>
      <c r="E96" s="38"/>
      <c r="F96" s="38"/>
      <c r="G96" s="38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44"/>
      <c r="AE96" s="49"/>
      <c r="AF96" s="49"/>
      <c r="AG96" s="42"/>
      <c r="AH96" s="45"/>
      <c r="AI96" s="43"/>
    </row>
    <row r="97" spans="1:37" x14ac:dyDescent="0.2">
      <c r="A97" s="100" t="s">
        <v>182</v>
      </c>
      <c r="B97" s="39"/>
      <c r="C97" s="39"/>
      <c r="D97" s="39"/>
      <c r="E97" s="39"/>
      <c r="F97" s="39"/>
      <c r="G97" s="39"/>
      <c r="H97" s="39"/>
      <c r="I97" s="39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3"/>
      <c r="U97" s="93"/>
      <c r="V97" s="93"/>
      <c r="W97" s="93"/>
      <c r="X97" s="93"/>
      <c r="Y97" s="91"/>
      <c r="Z97" s="91"/>
      <c r="AA97" s="91"/>
      <c r="AB97" s="91"/>
      <c r="AC97" s="91"/>
      <c r="AD97" s="91"/>
      <c r="AE97" s="91"/>
      <c r="AF97" s="91"/>
      <c r="AG97" s="42"/>
      <c r="AH97" s="91"/>
      <c r="AI97" s="43"/>
    </row>
    <row r="98" spans="1:37" x14ac:dyDescent="0.2">
      <c r="A98" s="99" t="s">
        <v>179</v>
      </c>
      <c r="B98" s="91"/>
      <c r="C98" s="91"/>
      <c r="D98" s="91"/>
      <c r="E98" s="91"/>
      <c r="F98" s="91"/>
      <c r="G98" s="91"/>
      <c r="H98" s="91"/>
      <c r="I98" s="91"/>
      <c r="J98" s="92"/>
      <c r="K98" s="92"/>
      <c r="L98" s="92"/>
      <c r="M98" s="92"/>
      <c r="N98" s="92"/>
      <c r="O98" s="92"/>
      <c r="P98" s="92"/>
      <c r="Q98" s="91"/>
      <c r="R98" s="91"/>
      <c r="S98" s="91"/>
      <c r="T98" s="94"/>
      <c r="U98" s="94"/>
      <c r="V98" s="94"/>
      <c r="W98" s="94"/>
      <c r="X98" s="94"/>
      <c r="Y98" s="91"/>
      <c r="Z98" s="91"/>
      <c r="AA98" s="91"/>
      <c r="AB98" s="91"/>
      <c r="AC98" s="91"/>
      <c r="AD98" s="44"/>
      <c r="AE98" s="44"/>
      <c r="AF98" s="44"/>
      <c r="AG98" s="42"/>
      <c r="AH98" s="91"/>
      <c r="AI98" s="41"/>
    </row>
    <row r="99" spans="1:37" x14ac:dyDescent="0.2">
      <c r="A99" s="99" t="s">
        <v>180</v>
      </c>
      <c r="B99" s="38"/>
      <c r="C99" s="38"/>
      <c r="D99" s="38"/>
      <c r="E99" s="38"/>
      <c r="F99" s="38"/>
      <c r="G99" s="38"/>
      <c r="H99" s="38"/>
      <c r="I99" s="38"/>
      <c r="J99" s="38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44"/>
      <c r="AE99" s="44"/>
      <c r="AF99" s="44"/>
      <c r="AG99" s="42"/>
      <c r="AH99" s="92"/>
      <c r="AI99" s="41"/>
    </row>
    <row r="100" spans="1:37" x14ac:dyDescent="0.2">
      <c r="A100" s="118" t="s">
        <v>205</v>
      </c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44"/>
      <c r="AF100" s="44"/>
      <c r="AG100" s="42"/>
      <c r="AH100" s="45"/>
      <c r="AI100" s="53"/>
    </row>
    <row r="101" spans="1:37" x14ac:dyDescent="0.2">
      <c r="A101" s="40"/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45"/>
      <c r="AF101" s="45"/>
      <c r="AG101" s="42"/>
      <c r="AH101" s="45"/>
      <c r="AI101" s="53"/>
      <c r="AK101" t="s">
        <v>35</v>
      </c>
    </row>
    <row r="102" spans="1:37" ht="13.5" thickBot="1" x14ac:dyDescent="0.25">
      <c r="A102" s="50"/>
      <c r="B102" s="51"/>
      <c r="C102" s="51"/>
      <c r="D102" s="51"/>
      <c r="E102" s="51"/>
      <c r="F102" s="51"/>
      <c r="G102" s="51" t="s">
        <v>35</v>
      </c>
      <c r="H102" s="51"/>
      <c r="I102" s="51"/>
      <c r="J102" s="51"/>
      <c r="K102" s="51"/>
      <c r="L102" s="51" t="s">
        <v>35</v>
      </c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2"/>
      <c r="AH102" s="54"/>
      <c r="AI102" s="46" t="s">
        <v>35</v>
      </c>
    </row>
    <row r="105" spans="1:37" x14ac:dyDescent="0.2">
      <c r="G105" s="2" t="s">
        <v>35</v>
      </c>
    </row>
    <row r="106" spans="1:37" x14ac:dyDescent="0.2">
      <c r="Q106" s="2" t="s">
        <v>35</v>
      </c>
      <c r="T106" s="2" t="s">
        <v>35</v>
      </c>
      <c r="V106" s="2" t="s">
        <v>35</v>
      </c>
      <c r="X106" s="2" t="s">
        <v>35</v>
      </c>
      <c r="Z106" s="2" t="s">
        <v>35</v>
      </c>
      <c r="AJ106" t="s">
        <v>35</v>
      </c>
    </row>
    <row r="107" spans="1:37" x14ac:dyDescent="0.2">
      <c r="J107" s="2" t="s">
        <v>35</v>
      </c>
      <c r="M107" s="2" t="s">
        <v>35</v>
      </c>
      <c r="P107" s="2" t="s">
        <v>35</v>
      </c>
      <c r="Q107" s="2" t="s">
        <v>35</v>
      </c>
      <c r="R107" s="2" t="s">
        <v>35</v>
      </c>
      <c r="S107" s="2" t="s">
        <v>35</v>
      </c>
      <c r="T107" s="2" t="s">
        <v>35</v>
      </c>
      <c r="W107" s="2" t="s">
        <v>35</v>
      </c>
      <c r="X107" s="2" t="s">
        <v>35</v>
      </c>
      <c r="Z107" s="2" t="s">
        <v>35</v>
      </c>
      <c r="AB107" s="2" t="s">
        <v>35</v>
      </c>
    </row>
    <row r="108" spans="1:37" x14ac:dyDescent="0.2">
      <c r="Q108" s="2" t="s">
        <v>35</v>
      </c>
      <c r="S108" s="2" t="s">
        <v>35</v>
      </c>
      <c r="V108" s="2" t="s">
        <v>35</v>
      </c>
      <c r="W108" s="2" t="s">
        <v>35</v>
      </c>
      <c r="AB108" s="2" t="s">
        <v>35</v>
      </c>
      <c r="AC108" s="2" t="s">
        <v>35</v>
      </c>
      <c r="AG108" s="7" t="s">
        <v>35</v>
      </c>
      <c r="AH108" s="1" t="s">
        <v>35</v>
      </c>
    </row>
    <row r="109" spans="1:37" x14ac:dyDescent="0.2">
      <c r="J109" s="2" t="s">
        <v>35</v>
      </c>
      <c r="O109" s="2" t="s">
        <v>157</v>
      </c>
      <c r="P109" s="2" t="s">
        <v>35</v>
      </c>
      <c r="S109" s="2" t="s">
        <v>35</v>
      </c>
      <c r="T109" s="2" t="s">
        <v>35</v>
      </c>
      <c r="U109" s="2" t="s">
        <v>35</v>
      </c>
      <c r="V109" s="2" t="s">
        <v>35</v>
      </c>
      <c r="Z109" s="2" t="s">
        <v>35</v>
      </c>
      <c r="AI109" s="10" t="s">
        <v>35</v>
      </c>
    </row>
    <row r="110" spans="1:37" x14ac:dyDescent="0.2">
      <c r="K110" s="2" t="s">
        <v>35</v>
      </c>
      <c r="L110" s="2" t="s">
        <v>35</v>
      </c>
      <c r="M110" s="2" t="s">
        <v>35</v>
      </c>
      <c r="P110" s="2" t="s">
        <v>35</v>
      </c>
      <c r="Q110" s="2" t="s">
        <v>35</v>
      </c>
      <c r="S110" s="2" t="s">
        <v>35</v>
      </c>
      <c r="W110" s="2" t="s">
        <v>35</v>
      </c>
      <c r="Z110" s="2" t="s">
        <v>35</v>
      </c>
      <c r="AB110" s="2" t="s">
        <v>35</v>
      </c>
    </row>
    <row r="111" spans="1:37" x14ac:dyDescent="0.2">
      <c r="H111" s="2" t="s">
        <v>35</v>
      </c>
      <c r="S111" s="2" t="s">
        <v>35</v>
      </c>
      <c r="W111" s="2" t="s">
        <v>35</v>
      </c>
    </row>
    <row r="112" spans="1:37" x14ac:dyDescent="0.2">
      <c r="Q112" s="2" t="s">
        <v>35</v>
      </c>
      <c r="R112" s="2" t="s">
        <v>35</v>
      </c>
      <c r="AE112" s="2" t="s">
        <v>35</v>
      </c>
    </row>
    <row r="113" spans="19:36" x14ac:dyDescent="0.2">
      <c r="S113" s="2" t="s">
        <v>35</v>
      </c>
      <c r="X113" s="2" t="s">
        <v>35</v>
      </c>
      <c r="AC113" s="2" t="s">
        <v>35</v>
      </c>
      <c r="AI113" s="10" t="s">
        <v>35</v>
      </c>
      <c r="AJ113" s="12" t="s">
        <v>35</v>
      </c>
    </row>
    <row r="114" spans="19:36" x14ac:dyDescent="0.2">
      <c r="Y114" s="2" t="s">
        <v>35</v>
      </c>
    </row>
    <row r="118" spans="19:36" x14ac:dyDescent="0.2">
      <c r="S118" s="2" t="s">
        <v>35</v>
      </c>
    </row>
  </sheetData>
  <sortState ref="A5:AI49">
    <sortCondition ref="A5:A49"/>
  </sortState>
  <mergeCells count="35">
    <mergeCell ref="Q3:Q4"/>
    <mergeCell ref="I3:I4"/>
    <mergeCell ref="H3:H4"/>
    <mergeCell ref="P3:P4"/>
    <mergeCell ref="K3:K4"/>
    <mergeCell ref="L3:L4"/>
    <mergeCell ref="O3:O4"/>
    <mergeCell ref="AF3:AF4"/>
    <mergeCell ref="S3:S4"/>
    <mergeCell ref="R3:R4"/>
    <mergeCell ref="V3:V4"/>
    <mergeCell ref="X3:X4"/>
    <mergeCell ref="AB3:AB4"/>
    <mergeCell ref="AC3:AC4"/>
    <mergeCell ref="AD3:AD4"/>
    <mergeCell ref="Y3:Y4"/>
    <mergeCell ref="Z3:Z4"/>
    <mergeCell ref="U3:U4"/>
    <mergeCell ref="T3:T4"/>
    <mergeCell ref="A1:AI1"/>
    <mergeCell ref="B2:AI2"/>
    <mergeCell ref="AI3:AI4"/>
    <mergeCell ref="A2:A4"/>
    <mergeCell ref="B3:B4"/>
    <mergeCell ref="C3:C4"/>
    <mergeCell ref="D3:D4"/>
    <mergeCell ref="W3:W4"/>
    <mergeCell ref="E3:E4"/>
    <mergeCell ref="F3:F4"/>
    <mergeCell ref="G3:G4"/>
    <mergeCell ref="J3:J4"/>
    <mergeCell ref="M3:M4"/>
    <mergeCell ref="N3:N4"/>
    <mergeCell ref="AA3:AA4"/>
    <mergeCell ref="AE3:A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5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3"/>
  <sheetViews>
    <sheetView view="pageLayout" zoomScaleNormal="100" workbookViewId="0">
      <selection activeCell="J11" sqref="J11"/>
    </sheetView>
  </sheetViews>
  <sheetFormatPr defaultRowHeight="12.75" x14ac:dyDescent="0.2"/>
  <cols>
    <col min="1" max="1" width="40.5703125" customWidth="1"/>
    <col min="2" max="2" width="11.5703125" style="35" bestFit="1" customWidth="1"/>
    <col min="3" max="3" width="10.28515625" style="36" bestFit="1" customWidth="1"/>
    <col min="4" max="4" width="20.42578125" style="35" bestFit="1" customWidth="1"/>
    <col min="5" max="5" width="13.85546875" style="35" bestFit="1" customWidth="1"/>
    <col min="6" max="6" width="8.140625" style="35" bestFit="1" customWidth="1"/>
    <col min="7" max="7" width="11.28515625" bestFit="1" customWidth="1"/>
    <col min="8" max="8" width="94" customWidth="1"/>
    <col min="9" max="9" width="9.140625" customWidth="1"/>
    <col min="254" max="254" width="30.28515625" customWidth="1"/>
    <col min="255" max="257" width="9.5703125" customWidth="1"/>
    <col min="258" max="258" width="9.85546875" customWidth="1"/>
    <col min="259" max="259" width="9.5703125" customWidth="1"/>
    <col min="260" max="260" width="11" customWidth="1"/>
    <col min="261" max="261" width="11.140625" customWidth="1"/>
    <col min="262" max="262" width="11" customWidth="1"/>
    <col min="263" max="263" width="9.7109375" customWidth="1"/>
    <col min="264" max="264" width="54.85546875" customWidth="1"/>
    <col min="510" max="510" width="30.28515625" customWidth="1"/>
    <col min="511" max="513" width="9.5703125" customWidth="1"/>
    <col min="514" max="514" width="9.85546875" customWidth="1"/>
    <col min="515" max="515" width="9.5703125" customWidth="1"/>
    <col min="516" max="516" width="11" customWidth="1"/>
    <col min="517" max="517" width="11.140625" customWidth="1"/>
    <col min="518" max="518" width="11" customWidth="1"/>
    <col min="519" max="519" width="9.7109375" customWidth="1"/>
    <col min="520" max="520" width="54.85546875" customWidth="1"/>
    <col min="766" max="766" width="30.28515625" customWidth="1"/>
    <col min="767" max="769" width="9.5703125" customWidth="1"/>
    <col min="770" max="770" width="9.85546875" customWidth="1"/>
    <col min="771" max="771" width="9.5703125" customWidth="1"/>
    <col min="772" max="772" width="11" customWidth="1"/>
    <col min="773" max="773" width="11.140625" customWidth="1"/>
    <col min="774" max="774" width="11" customWidth="1"/>
    <col min="775" max="775" width="9.7109375" customWidth="1"/>
    <col min="776" max="776" width="54.85546875" customWidth="1"/>
    <col min="1022" max="1022" width="30.28515625" customWidth="1"/>
    <col min="1023" max="1025" width="9.5703125" customWidth="1"/>
    <col min="1026" max="1026" width="9.85546875" customWidth="1"/>
    <col min="1027" max="1027" width="9.5703125" customWidth="1"/>
    <col min="1028" max="1028" width="11" customWidth="1"/>
    <col min="1029" max="1029" width="11.140625" customWidth="1"/>
    <col min="1030" max="1030" width="11" customWidth="1"/>
    <col min="1031" max="1031" width="9.7109375" customWidth="1"/>
    <col min="1032" max="1032" width="54.85546875" customWidth="1"/>
    <col min="1278" max="1278" width="30.28515625" customWidth="1"/>
    <col min="1279" max="1281" width="9.5703125" customWidth="1"/>
    <col min="1282" max="1282" width="9.85546875" customWidth="1"/>
    <col min="1283" max="1283" width="9.5703125" customWidth="1"/>
    <col min="1284" max="1284" width="11" customWidth="1"/>
    <col min="1285" max="1285" width="11.140625" customWidth="1"/>
    <col min="1286" max="1286" width="11" customWidth="1"/>
    <col min="1287" max="1287" width="9.7109375" customWidth="1"/>
    <col min="1288" max="1288" width="54.85546875" customWidth="1"/>
    <col min="1534" max="1534" width="30.28515625" customWidth="1"/>
    <col min="1535" max="1537" width="9.5703125" customWidth="1"/>
    <col min="1538" max="1538" width="9.85546875" customWidth="1"/>
    <col min="1539" max="1539" width="9.5703125" customWidth="1"/>
    <col min="1540" max="1540" width="11" customWidth="1"/>
    <col min="1541" max="1541" width="11.140625" customWidth="1"/>
    <col min="1542" max="1542" width="11" customWidth="1"/>
    <col min="1543" max="1543" width="9.7109375" customWidth="1"/>
    <col min="1544" max="1544" width="54.85546875" customWidth="1"/>
    <col min="1790" max="1790" width="30.28515625" customWidth="1"/>
    <col min="1791" max="1793" width="9.5703125" customWidth="1"/>
    <col min="1794" max="1794" width="9.85546875" customWidth="1"/>
    <col min="1795" max="1795" width="9.5703125" customWidth="1"/>
    <col min="1796" max="1796" width="11" customWidth="1"/>
    <col min="1797" max="1797" width="11.140625" customWidth="1"/>
    <col min="1798" max="1798" width="11" customWidth="1"/>
    <col min="1799" max="1799" width="9.7109375" customWidth="1"/>
    <col min="1800" max="1800" width="54.85546875" customWidth="1"/>
    <col min="2046" max="2046" width="30.28515625" customWidth="1"/>
    <col min="2047" max="2049" width="9.5703125" customWidth="1"/>
    <col min="2050" max="2050" width="9.85546875" customWidth="1"/>
    <col min="2051" max="2051" width="9.5703125" customWidth="1"/>
    <col min="2052" max="2052" width="11" customWidth="1"/>
    <col min="2053" max="2053" width="11.140625" customWidth="1"/>
    <col min="2054" max="2054" width="11" customWidth="1"/>
    <col min="2055" max="2055" width="9.7109375" customWidth="1"/>
    <col min="2056" max="2056" width="54.85546875" customWidth="1"/>
    <col min="2302" max="2302" width="30.28515625" customWidth="1"/>
    <col min="2303" max="2305" width="9.5703125" customWidth="1"/>
    <col min="2306" max="2306" width="9.85546875" customWidth="1"/>
    <col min="2307" max="2307" width="9.5703125" customWidth="1"/>
    <col min="2308" max="2308" width="11" customWidth="1"/>
    <col min="2309" max="2309" width="11.140625" customWidth="1"/>
    <col min="2310" max="2310" width="11" customWidth="1"/>
    <col min="2311" max="2311" width="9.7109375" customWidth="1"/>
    <col min="2312" max="2312" width="54.85546875" customWidth="1"/>
    <col min="2558" max="2558" width="30.28515625" customWidth="1"/>
    <col min="2559" max="2561" width="9.5703125" customWidth="1"/>
    <col min="2562" max="2562" width="9.85546875" customWidth="1"/>
    <col min="2563" max="2563" width="9.5703125" customWidth="1"/>
    <col min="2564" max="2564" width="11" customWidth="1"/>
    <col min="2565" max="2565" width="11.140625" customWidth="1"/>
    <col min="2566" max="2566" width="11" customWidth="1"/>
    <col min="2567" max="2567" width="9.7109375" customWidth="1"/>
    <col min="2568" max="2568" width="54.85546875" customWidth="1"/>
    <col min="2814" max="2814" width="30.28515625" customWidth="1"/>
    <col min="2815" max="2817" width="9.5703125" customWidth="1"/>
    <col min="2818" max="2818" width="9.85546875" customWidth="1"/>
    <col min="2819" max="2819" width="9.5703125" customWidth="1"/>
    <col min="2820" max="2820" width="11" customWidth="1"/>
    <col min="2821" max="2821" width="11.140625" customWidth="1"/>
    <col min="2822" max="2822" width="11" customWidth="1"/>
    <col min="2823" max="2823" width="9.7109375" customWidth="1"/>
    <col min="2824" max="2824" width="54.85546875" customWidth="1"/>
    <col min="3070" max="3070" width="30.28515625" customWidth="1"/>
    <col min="3071" max="3073" width="9.5703125" customWidth="1"/>
    <col min="3074" max="3074" width="9.85546875" customWidth="1"/>
    <col min="3075" max="3075" width="9.5703125" customWidth="1"/>
    <col min="3076" max="3076" width="11" customWidth="1"/>
    <col min="3077" max="3077" width="11.140625" customWidth="1"/>
    <col min="3078" max="3078" width="11" customWidth="1"/>
    <col min="3079" max="3079" width="9.7109375" customWidth="1"/>
    <col min="3080" max="3080" width="54.85546875" customWidth="1"/>
    <col min="3326" max="3326" width="30.28515625" customWidth="1"/>
    <col min="3327" max="3329" width="9.5703125" customWidth="1"/>
    <col min="3330" max="3330" width="9.85546875" customWidth="1"/>
    <col min="3331" max="3331" width="9.5703125" customWidth="1"/>
    <col min="3332" max="3332" width="11" customWidth="1"/>
    <col min="3333" max="3333" width="11.140625" customWidth="1"/>
    <col min="3334" max="3334" width="11" customWidth="1"/>
    <col min="3335" max="3335" width="9.7109375" customWidth="1"/>
    <col min="3336" max="3336" width="54.85546875" customWidth="1"/>
    <col min="3582" max="3582" width="30.28515625" customWidth="1"/>
    <col min="3583" max="3585" width="9.5703125" customWidth="1"/>
    <col min="3586" max="3586" width="9.85546875" customWidth="1"/>
    <col min="3587" max="3587" width="9.5703125" customWidth="1"/>
    <col min="3588" max="3588" width="11" customWidth="1"/>
    <col min="3589" max="3589" width="11.140625" customWidth="1"/>
    <col min="3590" max="3590" width="11" customWidth="1"/>
    <col min="3591" max="3591" width="9.7109375" customWidth="1"/>
    <col min="3592" max="3592" width="54.85546875" customWidth="1"/>
    <col min="3838" max="3838" width="30.28515625" customWidth="1"/>
    <col min="3839" max="3841" width="9.5703125" customWidth="1"/>
    <col min="3842" max="3842" width="9.85546875" customWidth="1"/>
    <col min="3843" max="3843" width="9.5703125" customWidth="1"/>
    <col min="3844" max="3844" width="11" customWidth="1"/>
    <col min="3845" max="3845" width="11.140625" customWidth="1"/>
    <col min="3846" max="3846" width="11" customWidth="1"/>
    <col min="3847" max="3847" width="9.7109375" customWidth="1"/>
    <col min="3848" max="3848" width="54.85546875" customWidth="1"/>
    <col min="4094" max="4094" width="30.28515625" customWidth="1"/>
    <col min="4095" max="4097" width="9.5703125" customWidth="1"/>
    <col min="4098" max="4098" width="9.85546875" customWidth="1"/>
    <col min="4099" max="4099" width="9.5703125" customWidth="1"/>
    <col min="4100" max="4100" width="11" customWidth="1"/>
    <col min="4101" max="4101" width="11.140625" customWidth="1"/>
    <col min="4102" max="4102" width="11" customWidth="1"/>
    <col min="4103" max="4103" width="9.7109375" customWidth="1"/>
    <col min="4104" max="4104" width="54.85546875" customWidth="1"/>
    <col min="4350" max="4350" width="30.28515625" customWidth="1"/>
    <col min="4351" max="4353" width="9.5703125" customWidth="1"/>
    <col min="4354" max="4354" width="9.85546875" customWidth="1"/>
    <col min="4355" max="4355" width="9.5703125" customWidth="1"/>
    <col min="4356" max="4356" width="11" customWidth="1"/>
    <col min="4357" max="4357" width="11.140625" customWidth="1"/>
    <col min="4358" max="4358" width="11" customWidth="1"/>
    <col min="4359" max="4359" width="9.7109375" customWidth="1"/>
    <col min="4360" max="4360" width="54.85546875" customWidth="1"/>
    <col min="4606" max="4606" width="30.28515625" customWidth="1"/>
    <col min="4607" max="4609" width="9.5703125" customWidth="1"/>
    <col min="4610" max="4610" width="9.85546875" customWidth="1"/>
    <col min="4611" max="4611" width="9.5703125" customWidth="1"/>
    <col min="4612" max="4612" width="11" customWidth="1"/>
    <col min="4613" max="4613" width="11.140625" customWidth="1"/>
    <col min="4614" max="4614" width="11" customWidth="1"/>
    <col min="4615" max="4615" width="9.7109375" customWidth="1"/>
    <col min="4616" max="4616" width="54.85546875" customWidth="1"/>
    <col min="4862" max="4862" width="30.28515625" customWidth="1"/>
    <col min="4863" max="4865" width="9.5703125" customWidth="1"/>
    <col min="4866" max="4866" width="9.85546875" customWidth="1"/>
    <col min="4867" max="4867" width="9.5703125" customWidth="1"/>
    <col min="4868" max="4868" width="11" customWidth="1"/>
    <col min="4869" max="4869" width="11.140625" customWidth="1"/>
    <col min="4870" max="4870" width="11" customWidth="1"/>
    <col min="4871" max="4871" width="9.7109375" customWidth="1"/>
    <col min="4872" max="4872" width="54.85546875" customWidth="1"/>
    <col min="5118" max="5118" width="30.28515625" customWidth="1"/>
    <col min="5119" max="5121" width="9.5703125" customWidth="1"/>
    <col min="5122" max="5122" width="9.85546875" customWidth="1"/>
    <col min="5123" max="5123" width="9.5703125" customWidth="1"/>
    <col min="5124" max="5124" width="11" customWidth="1"/>
    <col min="5125" max="5125" width="11.140625" customWidth="1"/>
    <col min="5126" max="5126" width="11" customWidth="1"/>
    <col min="5127" max="5127" width="9.7109375" customWidth="1"/>
    <col min="5128" max="5128" width="54.85546875" customWidth="1"/>
    <col min="5374" max="5374" width="30.28515625" customWidth="1"/>
    <col min="5375" max="5377" width="9.5703125" customWidth="1"/>
    <col min="5378" max="5378" width="9.85546875" customWidth="1"/>
    <col min="5379" max="5379" width="9.5703125" customWidth="1"/>
    <col min="5380" max="5380" width="11" customWidth="1"/>
    <col min="5381" max="5381" width="11.140625" customWidth="1"/>
    <col min="5382" max="5382" width="11" customWidth="1"/>
    <col min="5383" max="5383" width="9.7109375" customWidth="1"/>
    <col min="5384" max="5384" width="54.85546875" customWidth="1"/>
    <col min="5630" max="5630" width="30.28515625" customWidth="1"/>
    <col min="5631" max="5633" width="9.5703125" customWidth="1"/>
    <col min="5634" max="5634" width="9.85546875" customWidth="1"/>
    <col min="5635" max="5635" width="9.5703125" customWidth="1"/>
    <col min="5636" max="5636" width="11" customWidth="1"/>
    <col min="5637" max="5637" width="11.140625" customWidth="1"/>
    <col min="5638" max="5638" width="11" customWidth="1"/>
    <col min="5639" max="5639" width="9.7109375" customWidth="1"/>
    <col min="5640" max="5640" width="54.85546875" customWidth="1"/>
    <col min="5886" max="5886" width="30.28515625" customWidth="1"/>
    <col min="5887" max="5889" width="9.5703125" customWidth="1"/>
    <col min="5890" max="5890" width="9.85546875" customWidth="1"/>
    <col min="5891" max="5891" width="9.5703125" customWidth="1"/>
    <col min="5892" max="5892" width="11" customWidth="1"/>
    <col min="5893" max="5893" width="11.140625" customWidth="1"/>
    <col min="5894" max="5894" width="11" customWidth="1"/>
    <col min="5895" max="5895" width="9.7109375" customWidth="1"/>
    <col min="5896" max="5896" width="54.85546875" customWidth="1"/>
    <col min="6142" max="6142" width="30.28515625" customWidth="1"/>
    <col min="6143" max="6145" width="9.5703125" customWidth="1"/>
    <col min="6146" max="6146" width="9.85546875" customWidth="1"/>
    <col min="6147" max="6147" width="9.5703125" customWidth="1"/>
    <col min="6148" max="6148" width="11" customWidth="1"/>
    <col min="6149" max="6149" width="11.140625" customWidth="1"/>
    <col min="6150" max="6150" width="11" customWidth="1"/>
    <col min="6151" max="6151" width="9.7109375" customWidth="1"/>
    <col min="6152" max="6152" width="54.85546875" customWidth="1"/>
    <col min="6398" max="6398" width="30.28515625" customWidth="1"/>
    <col min="6399" max="6401" width="9.5703125" customWidth="1"/>
    <col min="6402" max="6402" width="9.85546875" customWidth="1"/>
    <col min="6403" max="6403" width="9.5703125" customWidth="1"/>
    <col min="6404" max="6404" width="11" customWidth="1"/>
    <col min="6405" max="6405" width="11.140625" customWidth="1"/>
    <col min="6406" max="6406" width="11" customWidth="1"/>
    <col min="6407" max="6407" width="9.7109375" customWidth="1"/>
    <col min="6408" max="6408" width="54.85546875" customWidth="1"/>
    <col min="6654" max="6654" width="30.28515625" customWidth="1"/>
    <col min="6655" max="6657" width="9.5703125" customWidth="1"/>
    <col min="6658" max="6658" width="9.85546875" customWidth="1"/>
    <col min="6659" max="6659" width="9.5703125" customWidth="1"/>
    <col min="6660" max="6660" width="11" customWidth="1"/>
    <col min="6661" max="6661" width="11.140625" customWidth="1"/>
    <col min="6662" max="6662" width="11" customWidth="1"/>
    <col min="6663" max="6663" width="9.7109375" customWidth="1"/>
    <col min="6664" max="6664" width="54.85546875" customWidth="1"/>
    <col min="6910" max="6910" width="30.28515625" customWidth="1"/>
    <col min="6911" max="6913" width="9.5703125" customWidth="1"/>
    <col min="6914" max="6914" width="9.85546875" customWidth="1"/>
    <col min="6915" max="6915" width="9.5703125" customWidth="1"/>
    <col min="6916" max="6916" width="11" customWidth="1"/>
    <col min="6917" max="6917" width="11.140625" customWidth="1"/>
    <col min="6918" max="6918" width="11" customWidth="1"/>
    <col min="6919" max="6919" width="9.7109375" customWidth="1"/>
    <col min="6920" max="6920" width="54.85546875" customWidth="1"/>
    <col min="7166" max="7166" width="30.28515625" customWidth="1"/>
    <col min="7167" max="7169" width="9.5703125" customWidth="1"/>
    <col min="7170" max="7170" width="9.85546875" customWidth="1"/>
    <col min="7171" max="7171" width="9.5703125" customWidth="1"/>
    <col min="7172" max="7172" width="11" customWidth="1"/>
    <col min="7173" max="7173" width="11.140625" customWidth="1"/>
    <col min="7174" max="7174" width="11" customWidth="1"/>
    <col min="7175" max="7175" width="9.7109375" customWidth="1"/>
    <col min="7176" max="7176" width="54.85546875" customWidth="1"/>
    <col min="7422" max="7422" width="30.28515625" customWidth="1"/>
    <col min="7423" max="7425" width="9.5703125" customWidth="1"/>
    <col min="7426" max="7426" width="9.85546875" customWidth="1"/>
    <col min="7427" max="7427" width="9.5703125" customWidth="1"/>
    <col min="7428" max="7428" width="11" customWidth="1"/>
    <col min="7429" max="7429" width="11.140625" customWidth="1"/>
    <col min="7430" max="7430" width="11" customWidth="1"/>
    <col min="7431" max="7431" width="9.7109375" customWidth="1"/>
    <col min="7432" max="7432" width="54.85546875" customWidth="1"/>
    <col min="7678" max="7678" width="30.28515625" customWidth="1"/>
    <col min="7679" max="7681" width="9.5703125" customWidth="1"/>
    <col min="7682" max="7682" width="9.85546875" customWidth="1"/>
    <col min="7683" max="7683" width="9.5703125" customWidth="1"/>
    <col min="7684" max="7684" width="11" customWidth="1"/>
    <col min="7685" max="7685" width="11.140625" customWidth="1"/>
    <col min="7686" max="7686" width="11" customWidth="1"/>
    <col min="7687" max="7687" width="9.7109375" customWidth="1"/>
    <col min="7688" max="7688" width="54.85546875" customWidth="1"/>
    <col min="7934" max="7934" width="30.28515625" customWidth="1"/>
    <col min="7935" max="7937" width="9.5703125" customWidth="1"/>
    <col min="7938" max="7938" width="9.85546875" customWidth="1"/>
    <col min="7939" max="7939" width="9.5703125" customWidth="1"/>
    <col min="7940" max="7940" width="11" customWidth="1"/>
    <col min="7941" max="7941" width="11.140625" customWidth="1"/>
    <col min="7942" max="7942" width="11" customWidth="1"/>
    <col min="7943" max="7943" width="9.7109375" customWidth="1"/>
    <col min="7944" max="7944" width="54.85546875" customWidth="1"/>
    <col min="8190" max="8190" width="30.28515625" customWidth="1"/>
    <col min="8191" max="8193" width="9.5703125" customWidth="1"/>
    <col min="8194" max="8194" width="9.85546875" customWidth="1"/>
    <col min="8195" max="8195" width="9.5703125" customWidth="1"/>
    <col min="8196" max="8196" width="11" customWidth="1"/>
    <col min="8197" max="8197" width="11.140625" customWidth="1"/>
    <col min="8198" max="8198" width="11" customWidth="1"/>
    <col min="8199" max="8199" width="9.7109375" customWidth="1"/>
    <col min="8200" max="8200" width="54.85546875" customWidth="1"/>
    <col min="8446" max="8446" width="30.28515625" customWidth="1"/>
    <col min="8447" max="8449" width="9.5703125" customWidth="1"/>
    <col min="8450" max="8450" width="9.85546875" customWidth="1"/>
    <col min="8451" max="8451" width="9.5703125" customWidth="1"/>
    <col min="8452" max="8452" width="11" customWidth="1"/>
    <col min="8453" max="8453" width="11.140625" customWidth="1"/>
    <col min="8454" max="8454" width="11" customWidth="1"/>
    <col min="8455" max="8455" width="9.7109375" customWidth="1"/>
    <col min="8456" max="8456" width="54.85546875" customWidth="1"/>
    <col min="8702" max="8702" width="30.28515625" customWidth="1"/>
    <col min="8703" max="8705" width="9.5703125" customWidth="1"/>
    <col min="8706" max="8706" width="9.85546875" customWidth="1"/>
    <col min="8707" max="8707" width="9.5703125" customWidth="1"/>
    <col min="8708" max="8708" width="11" customWidth="1"/>
    <col min="8709" max="8709" width="11.140625" customWidth="1"/>
    <col min="8710" max="8710" width="11" customWidth="1"/>
    <col min="8711" max="8711" width="9.7109375" customWidth="1"/>
    <col min="8712" max="8712" width="54.85546875" customWidth="1"/>
    <col min="8958" max="8958" width="30.28515625" customWidth="1"/>
    <col min="8959" max="8961" width="9.5703125" customWidth="1"/>
    <col min="8962" max="8962" width="9.85546875" customWidth="1"/>
    <col min="8963" max="8963" width="9.5703125" customWidth="1"/>
    <col min="8964" max="8964" width="11" customWidth="1"/>
    <col min="8965" max="8965" width="11.140625" customWidth="1"/>
    <col min="8966" max="8966" width="11" customWidth="1"/>
    <col min="8967" max="8967" width="9.7109375" customWidth="1"/>
    <col min="8968" max="8968" width="54.85546875" customWidth="1"/>
    <col min="9214" max="9214" width="30.28515625" customWidth="1"/>
    <col min="9215" max="9217" width="9.5703125" customWidth="1"/>
    <col min="9218" max="9218" width="9.85546875" customWidth="1"/>
    <col min="9219" max="9219" width="9.5703125" customWidth="1"/>
    <col min="9220" max="9220" width="11" customWidth="1"/>
    <col min="9221" max="9221" width="11.140625" customWidth="1"/>
    <col min="9222" max="9222" width="11" customWidth="1"/>
    <col min="9223" max="9223" width="9.7109375" customWidth="1"/>
    <col min="9224" max="9224" width="54.85546875" customWidth="1"/>
    <col min="9470" max="9470" width="30.28515625" customWidth="1"/>
    <col min="9471" max="9473" width="9.5703125" customWidth="1"/>
    <col min="9474" max="9474" width="9.85546875" customWidth="1"/>
    <col min="9475" max="9475" width="9.5703125" customWidth="1"/>
    <col min="9476" max="9476" width="11" customWidth="1"/>
    <col min="9477" max="9477" width="11.140625" customWidth="1"/>
    <col min="9478" max="9478" width="11" customWidth="1"/>
    <col min="9479" max="9479" width="9.7109375" customWidth="1"/>
    <col min="9480" max="9480" width="54.85546875" customWidth="1"/>
    <col min="9726" max="9726" width="30.28515625" customWidth="1"/>
    <col min="9727" max="9729" width="9.5703125" customWidth="1"/>
    <col min="9730" max="9730" width="9.85546875" customWidth="1"/>
    <col min="9731" max="9731" width="9.5703125" customWidth="1"/>
    <col min="9732" max="9732" width="11" customWidth="1"/>
    <col min="9733" max="9733" width="11.140625" customWidth="1"/>
    <col min="9734" max="9734" width="11" customWidth="1"/>
    <col min="9735" max="9735" width="9.7109375" customWidth="1"/>
    <col min="9736" max="9736" width="54.85546875" customWidth="1"/>
    <col min="9982" max="9982" width="30.28515625" customWidth="1"/>
    <col min="9983" max="9985" width="9.5703125" customWidth="1"/>
    <col min="9986" max="9986" width="9.85546875" customWidth="1"/>
    <col min="9987" max="9987" width="9.5703125" customWidth="1"/>
    <col min="9988" max="9988" width="11" customWidth="1"/>
    <col min="9989" max="9989" width="11.140625" customWidth="1"/>
    <col min="9990" max="9990" width="11" customWidth="1"/>
    <col min="9991" max="9991" width="9.7109375" customWidth="1"/>
    <col min="9992" max="9992" width="54.85546875" customWidth="1"/>
    <col min="10238" max="10238" width="30.28515625" customWidth="1"/>
    <col min="10239" max="10241" width="9.5703125" customWidth="1"/>
    <col min="10242" max="10242" width="9.85546875" customWidth="1"/>
    <col min="10243" max="10243" width="9.5703125" customWidth="1"/>
    <col min="10244" max="10244" width="11" customWidth="1"/>
    <col min="10245" max="10245" width="11.140625" customWidth="1"/>
    <col min="10246" max="10246" width="11" customWidth="1"/>
    <col min="10247" max="10247" width="9.7109375" customWidth="1"/>
    <col min="10248" max="10248" width="54.85546875" customWidth="1"/>
    <col min="10494" max="10494" width="30.28515625" customWidth="1"/>
    <col min="10495" max="10497" width="9.5703125" customWidth="1"/>
    <col min="10498" max="10498" width="9.85546875" customWidth="1"/>
    <col min="10499" max="10499" width="9.5703125" customWidth="1"/>
    <col min="10500" max="10500" width="11" customWidth="1"/>
    <col min="10501" max="10501" width="11.140625" customWidth="1"/>
    <col min="10502" max="10502" width="11" customWidth="1"/>
    <col min="10503" max="10503" width="9.7109375" customWidth="1"/>
    <col min="10504" max="10504" width="54.85546875" customWidth="1"/>
    <col min="10750" max="10750" width="30.28515625" customWidth="1"/>
    <col min="10751" max="10753" width="9.5703125" customWidth="1"/>
    <col min="10754" max="10754" width="9.85546875" customWidth="1"/>
    <col min="10755" max="10755" width="9.5703125" customWidth="1"/>
    <col min="10756" max="10756" width="11" customWidth="1"/>
    <col min="10757" max="10757" width="11.140625" customWidth="1"/>
    <col min="10758" max="10758" width="11" customWidth="1"/>
    <col min="10759" max="10759" width="9.7109375" customWidth="1"/>
    <col min="10760" max="10760" width="54.85546875" customWidth="1"/>
    <col min="11006" max="11006" width="30.28515625" customWidth="1"/>
    <col min="11007" max="11009" width="9.5703125" customWidth="1"/>
    <col min="11010" max="11010" width="9.85546875" customWidth="1"/>
    <col min="11011" max="11011" width="9.5703125" customWidth="1"/>
    <col min="11012" max="11012" width="11" customWidth="1"/>
    <col min="11013" max="11013" width="11.140625" customWidth="1"/>
    <col min="11014" max="11014" width="11" customWidth="1"/>
    <col min="11015" max="11015" width="9.7109375" customWidth="1"/>
    <col min="11016" max="11016" width="54.85546875" customWidth="1"/>
    <col min="11262" max="11262" width="30.28515625" customWidth="1"/>
    <col min="11263" max="11265" width="9.5703125" customWidth="1"/>
    <col min="11266" max="11266" width="9.85546875" customWidth="1"/>
    <col min="11267" max="11267" width="9.5703125" customWidth="1"/>
    <col min="11268" max="11268" width="11" customWidth="1"/>
    <col min="11269" max="11269" width="11.140625" customWidth="1"/>
    <col min="11270" max="11270" width="11" customWidth="1"/>
    <col min="11271" max="11271" width="9.7109375" customWidth="1"/>
    <col min="11272" max="11272" width="54.85546875" customWidth="1"/>
    <col min="11518" max="11518" width="30.28515625" customWidth="1"/>
    <col min="11519" max="11521" width="9.5703125" customWidth="1"/>
    <col min="11522" max="11522" width="9.85546875" customWidth="1"/>
    <col min="11523" max="11523" width="9.5703125" customWidth="1"/>
    <col min="11524" max="11524" width="11" customWidth="1"/>
    <col min="11525" max="11525" width="11.140625" customWidth="1"/>
    <col min="11526" max="11526" width="11" customWidth="1"/>
    <col min="11527" max="11527" width="9.7109375" customWidth="1"/>
    <col min="11528" max="11528" width="54.85546875" customWidth="1"/>
    <col min="11774" max="11774" width="30.28515625" customWidth="1"/>
    <col min="11775" max="11777" width="9.5703125" customWidth="1"/>
    <col min="11778" max="11778" width="9.85546875" customWidth="1"/>
    <col min="11779" max="11779" width="9.5703125" customWidth="1"/>
    <col min="11780" max="11780" width="11" customWidth="1"/>
    <col min="11781" max="11781" width="11.140625" customWidth="1"/>
    <col min="11782" max="11782" width="11" customWidth="1"/>
    <col min="11783" max="11783" width="9.7109375" customWidth="1"/>
    <col min="11784" max="11784" width="54.85546875" customWidth="1"/>
    <col min="12030" max="12030" width="30.28515625" customWidth="1"/>
    <col min="12031" max="12033" width="9.5703125" customWidth="1"/>
    <col min="12034" max="12034" width="9.85546875" customWidth="1"/>
    <col min="12035" max="12035" width="9.5703125" customWidth="1"/>
    <col min="12036" max="12036" width="11" customWidth="1"/>
    <col min="12037" max="12037" width="11.140625" customWidth="1"/>
    <col min="12038" max="12038" width="11" customWidth="1"/>
    <col min="12039" max="12039" width="9.7109375" customWidth="1"/>
    <col min="12040" max="12040" width="54.85546875" customWidth="1"/>
    <col min="12286" max="12286" width="30.28515625" customWidth="1"/>
    <col min="12287" max="12289" width="9.5703125" customWidth="1"/>
    <col min="12290" max="12290" width="9.85546875" customWidth="1"/>
    <col min="12291" max="12291" width="9.5703125" customWidth="1"/>
    <col min="12292" max="12292" width="11" customWidth="1"/>
    <col min="12293" max="12293" width="11.140625" customWidth="1"/>
    <col min="12294" max="12294" width="11" customWidth="1"/>
    <col min="12295" max="12295" width="9.7109375" customWidth="1"/>
    <col min="12296" max="12296" width="54.85546875" customWidth="1"/>
    <col min="12542" max="12542" width="30.28515625" customWidth="1"/>
    <col min="12543" max="12545" width="9.5703125" customWidth="1"/>
    <col min="12546" max="12546" width="9.85546875" customWidth="1"/>
    <col min="12547" max="12547" width="9.5703125" customWidth="1"/>
    <col min="12548" max="12548" width="11" customWidth="1"/>
    <col min="12549" max="12549" width="11.140625" customWidth="1"/>
    <col min="12550" max="12550" width="11" customWidth="1"/>
    <col min="12551" max="12551" width="9.7109375" customWidth="1"/>
    <col min="12552" max="12552" width="54.85546875" customWidth="1"/>
    <col min="12798" max="12798" width="30.28515625" customWidth="1"/>
    <col min="12799" max="12801" width="9.5703125" customWidth="1"/>
    <col min="12802" max="12802" width="9.85546875" customWidth="1"/>
    <col min="12803" max="12803" width="9.5703125" customWidth="1"/>
    <col min="12804" max="12804" width="11" customWidth="1"/>
    <col min="12805" max="12805" width="11.140625" customWidth="1"/>
    <col min="12806" max="12806" width="11" customWidth="1"/>
    <col min="12807" max="12807" width="9.7109375" customWidth="1"/>
    <col min="12808" max="12808" width="54.85546875" customWidth="1"/>
    <col min="13054" max="13054" width="30.28515625" customWidth="1"/>
    <col min="13055" max="13057" width="9.5703125" customWidth="1"/>
    <col min="13058" max="13058" width="9.85546875" customWidth="1"/>
    <col min="13059" max="13059" width="9.5703125" customWidth="1"/>
    <col min="13060" max="13060" width="11" customWidth="1"/>
    <col min="13061" max="13061" width="11.140625" customWidth="1"/>
    <col min="13062" max="13062" width="11" customWidth="1"/>
    <col min="13063" max="13063" width="9.7109375" customWidth="1"/>
    <col min="13064" max="13064" width="54.85546875" customWidth="1"/>
    <col min="13310" max="13310" width="30.28515625" customWidth="1"/>
    <col min="13311" max="13313" width="9.5703125" customWidth="1"/>
    <col min="13314" max="13314" width="9.85546875" customWidth="1"/>
    <col min="13315" max="13315" width="9.5703125" customWidth="1"/>
    <col min="13316" max="13316" width="11" customWidth="1"/>
    <col min="13317" max="13317" width="11.140625" customWidth="1"/>
    <col min="13318" max="13318" width="11" customWidth="1"/>
    <col min="13319" max="13319" width="9.7109375" customWidth="1"/>
    <col min="13320" max="13320" width="54.85546875" customWidth="1"/>
    <col min="13566" max="13566" width="30.28515625" customWidth="1"/>
    <col min="13567" max="13569" width="9.5703125" customWidth="1"/>
    <col min="13570" max="13570" width="9.85546875" customWidth="1"/>
    <col min="13571" max="13571" width="9.5703125" customWidth="1"/>
    <col min="13572" max="13572" width="11" customWidth="1"/>
    <col min="13573" max="13573" width="11.140625" customWidth="1"/>
    <col min="13574" max="13574" width="11" customWidth="1"/>
    <col min="13575" max="13575" width="9.7109375" customWidth="1"/>
    <col min="13576" max="13576" width="54.85546875" customWidth="1"/>
    <col min="13822" max="13822" width="30.28515625" customWidth="1"/>
    <col min="13823" max="13825" width="9.5703125" customWidth="1"/>
    <col min="13826" max="13826" width="9.85546875" customWidth="1"/>
    <col min="13827" max="13827" width="9.5703125" customWidth="1"/>
    <col min="13828" max="13828" width="11" customWidth="1"/>
    <col min="13829" max="13829" width="11.140625" customWidth="1"/>
    <col min="13830" max="13830" width="11" customWidth="1"/>
    <col min="13831" max="13831" width="9.7109375" customWidth="1"/>
    <col min="13832" max="13832" width="54.85546875" customWidth="1"/>
    <col min="14078" max="14078" width="30.28515625" customWidth="1"/>
    <col min="14079" max="14081" width="9.5703125" customWidth="1"/>
    <col min="14082" max="14082" width="9.85546875" customWidth="1"/>
    <col min="14083" max="14083" width="9.5703125" customWidth="1"/>
    <col min="14084" max="14084" width="11" customWidth="1"/>
    <col min="14085" max="14085" width="11.140625" customWidth="1"/>
    <col min="14086" max="14086" width="11" customWidth="1"/>
    <col min="14087" max="14087" width="9.7109375" customWidth="1"/>
    <col min="14088" max="14088" width="54.85546875" customWidth="1"/>
    <col min="14334" max="14334" width="30.28515625" customWidth="1"/>
    <col min="14335" max="14337" width="9.5703125" customWidth="1"/>
    <col min="14338" max="14338" width="9.85546875" customWidth="1"/>
    <col min="14339" max="14339" width="9.5703125" customWidth="1"/>
    <col min="14340" max="14340" width="11" customWidth="1"/>
    <col min="14341" max="14341" width="11.140625" customWidth="1"/>
    <col min="14342" max="14342" width="11" customWidth="1"/>
    <col min="14343" max="14343" width="9.7109375" customWidth="1"/>
    <col min="14344" max="14344" width="54.85546875" customWidth="1"/>
    <col min="14590" max="14590" width="30.28515625" customWidth="1"/>
    <col min="14591" max="14593" width="9.5703125" customWidth="1"/>
    <col min="14594" max="14594" width="9.85546875" customWidth="1"/>
    <col min="14595" max="14595" width="9.5703125" customWidth="1"/>
    <col min="14596" max="14596" width="11" customWidth="1"/>
    <col min="14597" max="14597" width="11.140625" customWidth="1"/>
    <col min="14598" max="14598" width="11" customWidth="1"/>
    <col min="14599" max="14599" width="9.7109375" customWidth="1"/>
    <col min="14600" max="14600" width="54.85546875" customWidth="1"/>
    <col min="14846" max="14846" width="30.28515625" customWidth="1"/>
    <col min="14847" max="14849" width="9.5703125" customWidth="1"/>
    <col min="14850" max="14850" width="9.85546875" customWidth="1"/>
    <col min="14851" max="14851" width="9.5703125" customWidth="1"/>
    <col min="14852" max="14852" width="11" customWidth="1"/>
    <col min="14853" max="14853" width="11.140625" customWidth="1"/>
    <col min="14854" max="14854" width="11" customWidth="1"/>
    <col min="14855" max="14855" width="9.7109375" customWidth="1"/>
    <col min="14856" max="14856" width="54.85546875" customWidth="1"/>
    <col min="15102" max="15102" width="30.28515625" customWidth="1"/>
    <col min="15103" max="15105" width="9.5703125" customWidth="1"/>
    <col min="15106" max="15106" width="9.85546875" customWidth="1"/>
    <col min="15107" max="15107" width="9.5703125" customWidth="1"/>
    <col min="15108" max="15108" width="11" customWidth="1"/>
    <col min="15109" max="15109" width="11.140625" customWidth="1"/>
    <col min="15110" max="15110" width="11" customWidth="1"/>
    <col min="15111" max="15111" width="9.7109375" customWidth="1"/>
    <col min="15112" max="15112" width="54.85546875" customWidth="1"/>
    <col min="15358" max="15358" width="30.28515625" customWidth="1"/>
    <col min="15359" max="15361" width="9.5703125" customWidth="1"/>
    <col min="15362" max="15362" width="9.85546875" customWidth="1"/>
    <col min="15363" max="15363" width="9.5703125" customWidth="1"/>
    <col min="15364" max="15364" width="11" customWidth="1"/>
    <col min="15365" max="15365" width="11.140625" customWidth="1"/>
    <col min="15366" max="15366" width="11" customWidth="1"/>
    <col min="15367" max="15367" width="9.7109375" customWidth="1"/>
    <col min="15368" max="15368" width="54.85546875" customWidth="1"/>
    <col min="15614" max="15614" width="30.28515625" customWidth="1"/>
    <col min="15615" max="15617" width="9.5703125" customWidth="1"/>
    <col min="15618" max="15618" width="9.85546875" customWidth="1"/>
    <col min="15619" max="15619" width="9.5703125" customWidth="1"/>
    <col min="15620" max="15620" width="11" customWidth="1"/>
    <col min="15621" max="15621" width="11.140625" customWidth="1"/>
    <col min="15622" max="15622" width="11" customWidth="1"/>
    <col min="15623" max="15623" width="9.7109375" customWidth="1"/>
    <col min="15624" max="15624" width="54.85546875" customWidth="1"/>
    <col min="15870" max="15870" width="30.28515625" customWidth="1"/>
    <col min="15871" max="15873" width="9.5703125" customWidth="1"/>
    <col min="15874" max="15874" width="9.85546875" customWidth="1"/>
    <col min="15875" max="15875" width="9.5703125" customWidth="1"/>
    <col min="15876" max="15876" width="11" customWidth="1"/>
    <col min="15877" max="15877" width="11.140625" customWidth="1"/>
    <col min="15878" max="15878" width="11" customWidth="1"/>
    <col min="15879" max="15879" width="9.7109375" customWidth="1"/>
    <col min="15880" max="15880" width="54.85546875" customWidth="1"/>
    <col min="16126" max="16126" width="30.28515625" customWidth="1"/>
    <col min="16127" max="16129" width="9.5703125" customWidth="1"/>
    <col min="16130" max="16130" width="9.85546875" customWidth="1"/>
    <col min="16131" max="16131" width="9.5703125" customWidth="1"/>
    <col min="16132" max="16132" width="11" customWidth="1"/>
    <col min="16133" max="16133" width="11.140625" customWidth="1"/>
    <col min="16134" max="16134" width="11" customWidth="1"/>
    <col min="16135" max="16135" width="9.7109375" customWidth="1"/>
    <col min="16136" max="16136" width="54.85546875" customWidth="1"/>
  </cols>
  <sheetData>
    <row r="1" spans="1:12" s="1" customFormat="1" ht="42.75" customHeight="1" x14ac:dyDescent="0.2">
      <c r="A1" s="13" t="s">
        <v>149</v>
      </c>
      <c r="B1" s="13" t="s">
        <v>36</v>
      </c>
      <c r="C1" s="13" t="s">
        <v>37</v>
      </c>
      <c r="D1" s="13" t="s">
        <v>171</v>
      </c>
      <c r="E1" s="13" t="s">
        <v>172</v>
      </c>
      <c r="F1" s="13" t="s">
        <v>38</v>
      </c>
      <c r="G1" s="13" t="s">
        <v>39</v>
      </c>
      <c r="H1" s="13" t="s">
        <v>40</v>
      </c>
      <c r="I1" s="98"/>
      <c r="J1" s="98"/>
      <c r="K1" s="98"/>
      <c r="L1" s="98"/>
    </row>
    <row r="2" spans="1:12" s="19" customFormat="1" x14ac:dyDescent="0.2">
      <c r="A2" s="15" t="s">
        <v>147</v>
      </c>
      <c r="B2" s="15" t="s">
        <v>41</v>
      </c>
      <c r="C2" s="16" t="s">
        <v>42</v>
      </c>
      <c r="D2" s="124">
        <v>-20.444199999999999</v>
      </c>
      <c r="E2" s="16">
        <v>-52.875599999999999</v>
      </c>
      <c r="F2" s="16">
        <v>388</v>
      </c>
      <c r="G2" s="17">
        <v>40405</v>
      </c>
      <c r="H2" s="16" t="s">
        <v>43</v>
      </c>
      <c r="I2" s="14"/>
      <c r="J2" s="14"/>
      <c r="K2" s="14"/>
      <c r="L2" s="14"/>
    </row>
    <row r="3" spans="1:12" ht="12.75" customHeight="1" x14ac:dyDescent="0.2">
      <c r="A3" s="15" t="s">
        <v>148</v>
      </c>
      <c r="B3" s="15" t="s">
        <v>41</v>
      </c>
      <c r="C3" s="16" t="s">
        <v>44</v>
      </c>
      <c r="D3" s="125">
        <v>-23.002500000000001</v>
      </c>
      <c r="E3" s="18">
        <v>-55.3294</v>
      </c>
      <c r="F3" s="18">
        <v>431</v>
      </c>
      <c r="G3" s="20">
        <v>39611</v>
      </c>
      <c r="H3" s="16" t="s">
        <v>45</v>
      </c>
      <c r="I3" s="21"/>
      <c r="J3" s="21"/>
      <c r="K3" s="21"/>
      <c r="L3" s="21"/>
    </row>
    <row r="4" spans="1:12" x14ac:dyDescent="0.2">
      <c r="A4" s="15" t="s">
        <v>168</v>
      </c>
      <c r="B4" s="15" t="s">
        <v>41</v>
      </c>
      <c r="C4" s="16" t="s">
        <v>175</v>
      </c>
      <c r="D4" s="125">
        <v>-20.4756</v>
      </c>
      <c r="E4" s="22">
        <v>-55.783900000000003</v>
      </c>
      <c r="F4" s="22">
        <v>155</v>
      </c>
      <c r="G4" s="20">
        <v>39022</v>
      </c>
      <c r="H4" s="16" t="s">
        <v>46</v>
      </c>
      <c r="I4" s="21"/>
      <c r="J4" s="21"/>
      <c r="K4" s="21"/>
      <c r="L4" s="21"/>
    </row>
    <row r="5" spans="1:12" ht="14.25" customHeight="1" x14ac:dyDescent="0.2">
      <c r="A5" s="15" t="s">
        <v>169</v>
      </c>
      <c r="B5" s="15" t="s">
        <v>174</v>
      </c>
      <c r="C5" s="16" t="s">
        <v>82</v>
      </c>
      <c r="D5" s="127">
        <v>-11148083</v>
      </c>
      <c r="E5" s="56">
        <v>-53763736</v>
      </c>
      <c r="F5" s="22">
        <v>347</v>
      </c>
      <c r="G5" s="20">
        <v>43199</v>
      </c>
      <c r="H5" s="16" t="s">
        <v>83</v>
      </c>
      <c r="I5" s="21"/>
      <c r="J5" s="21"/>
      <c r="K5" s="21"/>
      <c r="L5" s="21"/>
    </row>
    <row r="6" spans="1:12" ht="14.25" customHeight="1" x14ac:dyDescent="0.2">
      <c r="A6" s="15" t="s">
        <v>170</v>
      </c>
      <c r="B6" s="15" t="s">
        <v>174</v>
      </c>
      <c r="C6" s="16" t="s">
        <v>84</v>
      </c>
      <c r="D6" s="127">
        <v>-22955028</v>
      </c>
      <c r="E6" s="56">
        <v>-55626001</v>
      </c>
      <c r="F6" s="22">
        <v>605</v>
      </c>
      <c r="G6" s="20">
        <v>43203</v>
      </c>
      <c r="H6" s="16" t="s">
        <v>85</v>
      </c>
      <c r="I6" s="21"/>
      <c r="J6" s="21"/>
      <c r="K6" s="21"/>
      <c r="L6" s="21"/>
    </row>
    <row r="7" spans="1:12" s="24" customFormat="1" x14ac:dyDescent="0.2">
      <c r="A7" s="15" t="s">
        <v>213</v>
      </c>
      <c r="B7" s="15" t="s">
        <v>41</v>
      </c>
      <c r="C7" s="16" t="s">
        <v>48</v>
      </c>
      <c r="D7" s="125">
        <v>-21.7514</v>
      </c>
      <c r="E7" s="22">
        <v>-52.470599999999997</v>
      </c>
      <c r="F7" s="22">
        <v>387</v>
      </c>
      <c r="G7" s="20">
        <v>41354</v>
      </c>
      <c r="H7" s="23" t="s">
        <v>86</v>
      </c>
      <c r="I7" s="21"/>
      <c r="J7" s="21"/>
      <c r="K7" s="21"/>
      <c r="L7" s="21"/>
    </row>
    <row r="8" spans="1:12" s="24" customFormat="1" x14ac:dyDescent="0.2">
      <c r="A8" s="15" t="s">
        <v>214</v>
      </c>
      <c r="B8" s="15" t="s">
        <v>174</v>
      </c>
      <c r="C8" s="16" t="s">
        <v>88</v>
      </c>
      <c r="D8" s="127">
        <v>-19945539</v>
      </c>
      <c r="E8" s="22">
        <v>-54368533</v>
      </c>
      <c r="F8" s="22">
        <v>624</v>
      </c>
      <c r="G8" s="20">
        <v>43129</v>
      </c>
      <c r="H8" s="23" t="s">
        <v>89</v>
      </c>
      <c r="I8" s="21"/>
      <c r="J8" s="21"/>
      <c r="K8" s="21"/>
      <c r="L8" s="21"/>
    </row>
    <row r="9" spans="1:12" s="24" customFormat="1" x14ac:dyDescent="0.2">
      <c r="A9" s="15" t="s">
        <v>215</v>
      </c>
      <c r="B9" s="15" t="s">
        <v>174</v>
      </c>
      <c r="C9" s="16" t="s">
        <v>91</v>
      </c>
      <c r="D9" s="127">
        <v>-21246756</v>
      </c>
      <c r="E9" s="56">
        <v>-564560442</v>
      </c>
      <c r="F9" s="22">
        <v>329</v>
      </c>
      <c r="G9" s="20" t="s">
        <v>92</v>
      </c>
      <c r="H9" s="23" t="s">
        <v>93</v>
      </c>
      <c r="I9" s="21"/>
      <c r="J9" s="21"/>
      <c r="K9" s="21"/>
      <c r="L9" s="21"/>
    </row>
    <row r="10" spans="1:12" s="24" customFormat="1" x14ac:dyDescent="0.2">
      <c r="A10" s="15" t="s">
        <v>216</v>
      </c>
      <c r="B10" s="15" t="s">
        <v>174</v>
      </c>
      <c r="C10" s="16" t="s">
        <v>96</v>
      </c>
      <c r="D10" s="127">
        <v>-22657056</v>
      </c>
      <c r="E10" s="56">
        <v>-54819306</v>
      </c>
      <c r="F10" s="22">
        <v>456</v>
      </c>
      <c r="G10" s="20">
        <v>43165</v>
      </c>
      <c r="H10" s="23" t="s">
        <v>97</v>
      </c>
      <c r="I10" s="21"/>
      <c r="J10" s="21"/>
      <c r="K10" s="21"/>
      <c r="L10" s="21"/>
    </row>
    <row r="11" spans="1:12" s="24" customFormat="1" x14ac:dyDescent="0.2">
      <c r="A11" s="15" t="s">
        <v>217</v>
      </c>
      <c r="B11" s="15" t="s">
        <v>174</v>
      </c>
      <c r="C11" s="16" t="s">
        <v>98</v>
      </c>
      <c r="D11" s="127">
        <v>-19587528</v>
      </c>
      <c r="E11" s="56">
        <v>-54030083</v>
      </c>
      <c r="F11" s="22">
        <v>540</v>
      </c>
      <c r="G11" s="20">
        <v>43206</v>
      </c>
      <c r="H11" s="23" t="s">
        <v>99</v>
      </c>
      <c r="I11" s="21"/>
      <c r="J11" s="21"/>
      <c r="K11" s="21"/>
      <c r="L11" s="21"/>
    </row>
    <row r="12" spans="1:12" s="24" customFormat="1" x14ac:dyDescent="0.2">
      <c r="A12" s="15" t="s">
        <v>218</v>
      </c>
      <c r="B12" s="15" t="s">
        <v>41</v>
      </c>
      <c r="C12" s="16" t="s">
        <v>100</v>
      </c>
      <c r="D12" s="125">
        <v>-20.45</v>
      </c>
      <c r="E12" s="129">
        <v>-54.616599999999998</v>
      </c>
      <c r="F12" s="22">
        <v>530</v>
      </c>
      <c r="G12" s="20">
        <v>37145</v>
      </c>
      <c r="H12" s="23" t="s">
        <v>49</v>
      </c>
      <c r="I12" s="21"/>
      <c r="J12" s="21"/>
      <c r="K12" s="21"/>
      <c r="L12" s="21"/>
    </row>
    <row r="13" spans="1:12" s="63" customFormat="1" ht="15" x14ac:dyDescent="0.25">
      <c r="A13" s="57" t="s">
        <v>219</v>
      </c>
      <c r="B13" s="15" t="s">
        <v>41</v>
      </c>
      <c r="C13" s="58" t="s">
        <v>101</v>
      </c>
      <c r="D13" s="126">
        <v>-19.122499999999999</v>
      </c>
      <c r="E13" s="132">
        <v>-51.720799999999997</v>
      </c>
      <c r="F13" s="59">
        <v>516</v>
      </c>
      <c r="G13" s="60">
        <v>39515</v>
      </c>
      <c r="H13" s="61" t="s">
        <v>50</v>
      </c>
      <c r="I13" s="62"/>
      <c r="J13" s="62"/>
      <c r="K13" s="62"/>
      <c r="L13" s="62"/>
    </row>
    <row r="14" spans="1:12" x14ac:dyDescent="0.2">
      <c r="A14" s="15" t="s">
        <v>220</v>
      </c>
      <c r="B14" s="15" t="s">
        <v>41</v>
      </c>
      <c r="C14" s="16" t="s">
        <v>176</v>
      </c>
      <c r="D14" s="125">
        <v>-18.802199999999999</v>
      </c>
      <c r="E14" s="22">
        <v>-52.602800000000002</v>
      </c>
      <c r="F14" s="22">
        <v>818</v>
      </c>
      <c r="G14" s="20">
        <v>39070</v>
      </c>
      <c r="H14" s="16" t="s">
        <v>79</v>
      </c>
      <c r="I14" s="21"/>
      <c r="J14" s="21"/>
      <c r="K14" s="21"/>
      <c r="L14" s="21"/>
    </row>
    <row r="15" spans="1:12" x14ac:dyDescent="0.2">
      <c r="A15" s="15" t="s">
        <v>221</v>
      </c>
      <c r="B15" s="15" t="s">
        <v>41</v>
      </c>
      <c r="C15" s="16" t="s">
        <v>102</v>
      </c>
      <c r="D15" s="125">
        <v>-18.996700000000001</v>
      </c>
      <c r="E15" s="18">
        <v>-57.637500000000003</v>
      </c>
      <c r="F15" s="22">
        <v>126</v>
      </c>
      <c r="G15" s="20">
        <v>39017</v>
      </c>
      <c r="H15" s="16" t="s">
        <v>51</v>
      </c>
      <c r="I15" s="21"/>
      <c r="J15" s="21"/>
      <c r="K15" s="21" t="s">
        <v>35</v>
      </c>
      <c r="L15" s="21"/>
    </row>
    <row r="16" spans="1:12" x14ac:dyDescent="0.2">
      <c r="A16" s="15" t="s">
        <v>222</v>
      </c>
      <c r="B16" s="15" t="s">
        <v>41</v>
      </c>
      <c r="C16" s="16" t="s">
        <v>103</v>
      </c>
      <c r="D16" s="125">
        <v>-18.4922</v>
      </c>
      <c r="E16" s="22">
        <v>-53.167200000000001</v>
      </c>
      <c r="F16" s="22">
        <v>730</v>
      </c>
      <c r="G16" s="20">
        <v>41247</v>
      </c>
      <c r="H16" s="16" t="s">
        <v>52</v>
      </c>
      <c r="I16" s="21"/>
      <c r="J16" s="21"/>
      <c r="K16" s="21"/>
      <c r="L16" s="21"/>
    </row>
    <row r="17" spans="1:12" ht="13.5" customHeight="1" x14ac:dyDescent="0.2">
      <c r="A17" s="15" t="s">
        <v>223</v>
      </c>
      <c r="B17" s="15" t="s">
        <v>41</v>
      </c>
      <c r="C17" s="16" t="s">
        <v>104</v>
      </c>
      <c r="D17" s="125">
        <v>-18.304400000000001</v>
      </c>
      <c r="E17" s="22">
        <v>-54.440899999999999</v>
      </c>
      <c r="F17" s="22">
        <v>252</v>
      </c>
      <c r="G17" s="20">
        <v>39028</v>
      </c>
      <c r="H17" s="16" t="s">
        <v>53</v>
      </c>
      <c r="I17" s="21"/>
      <c r="J17" s="21"/>
      <c r="K17" s="21"/>
      <c r="L17" s="21"/>
    </row>
    <row r="18" spans="1:12" ht="13.5" customHeight="1" x14ac:dyDescent="0.2">
      <c r="A18" s="15" t="s">
        <v>224</v>
      </c>
      <c r="B18" s="15" t="s">
        <v>41</v>
      </c>
      <c r="C18" s="16" t="s">
        <v>105</v>
      </c>
      <c r="D18" s="125">
        <v>-22.193899999999999</v>
      </c>
      <c r="E18" s="22">
        <v>-54.9114</v>
      </c>
      <c r="F18" s="22">
        <v>469</v>
      </c>
      <c r="G18" s="20">
        <v>39011</v>
      </c>
      <c r="H18" s="23" t="s">
        <v>54</v>
      </c>
      <c r="I18" s="21"/>
      <c r="J18" s="21"/>
      <c r="K18" s="21" t="s">
        <v>35</v>
      </c>
      <c r="L18" s="21"/>
    </row>
    <row r="19" spans="1:12" x14ac:dyDescent="0.2">
      <c r="A19" s="15" t="s">
        <v>225</v>
      </c>
      <c r="B19" s="15" t="s">
        <v>174</v>
      </c>
      <c r="C19" s="16" t="s">
        <v>106</v>
      </c>
      <c r="D19" s="127">
        <v>-22308694</v>
      </c>
      <c r="E19" s="22">
        <v>-54325833</v>
      </c>
      <c r="F19" s="22">
        <v>340</v>
      </c>
      <c r="G19" s="20">
        <v>43159</v>
      </c>
      <c r="H19" s="16" t="s">
        <v>107</v>
      </c>
      <c r="I19" s="21"/>
      <c r="J19" s="21"/>
      <c r="K19" s="21" t="s">
        <v>35</v>
      </c>
      <c r="L19" s="21"/>
    </row>
    <row r="20" spans="1:12" x14ac:dyDescent="0.2">
      <c r="A20" s="15" t="s">
        <v>226</v>
      </c>
      <c r="B20" s="15" t="s">
        <v>174</v>
      </c>
      <c r="C20" s="16" t="s">
        <v>108</v>
      </c>
      <c r="D20" s="127">
        <v>-23644881</v>
      </c>
      <c r="E20" s="25">
        <v>-54570289</v>
      </c>
      <c r="F20" s="22">
        <v>319</v>
      </c>
      <c r="G20" s="20">
        <v>43204</v>
      </c>
      <c r="H20" s="16" t="s">
        <v>109</v>
      </c>
      <c r="I20" s="21"/>
      <c r="J20" s="21"/>
      <c r="K20" s="21"/>
      <c r="L20" s="21"/>
    </row>
    <row r="21" spans="1:12" x14ac:dyDescent="0.2">
      <c r="A21" s="15" t="s">
        <v>227</v>
      </c>
      <c r="B21" s="15" t="s">
        <v>174</v>
      </c>
      <c r="C21" s="16" t="s">
        <v>110</v>
      </c>
      <c r="D21" s="127">
        <v>-22092833</v>
      </c>
      <c r="E21" s="64">
        <v>-54798833</v>
      </c>
      <c r="F21" s="22">
        <v>360</v>
      </c>
      <c r="G21" s="20">
        <v>43157</v>
      </c>
      <c r="H21" s="16" t="s">
        <v>111</v>
      </c>
      <c r="I21" s="21"/>
      <c r="J21" s="21"/>
      <c r="K21" s="21"/>
      <c r="L21" s="21" t="s">
        <v>35</v>
      </c>
    </row>
    <row r="22" spans="1:12" x14ac:dyDescent="0.2">
      <c r="A22" s="15" t="s">
        <v>228</v>
      </c>
      <c r="B22" s="15" t="s">
        <v>41</v>
      </c>
      <c r="C22" s="16" t="s">
        <v>55</v>
      </c>
      <c r="D22" s="125">
        <v>-23.449400000000001</v>
      </c>
      <c r="E22" s="131">
        <v>-54.181699999999999</v>
      </c>
      <c r="F22" s="22">
        <v>336</v>
      </c>
      <c r="G22" s="20">
        <v>39598</v>
      </c>
      <c r="H22" s="16" t="s">
        <v>56</v>
      </c>
      <c r="I22" s="21"/>
      <c r="J22" s="21"/>
      <c r="K22" s="21"/>
      <c r="L22" s="21"/>
    </row>
    <row r="23" spans="1:12" x14ac:dyDescent="0.2">
      <c r="A23" s="15" t="s">
        <v>229</v>
      </c>
      <c r="B23" s="15" t="s">
        <v>41</v>
      </c>
      <c r="C23" s="16" t="s">
        <v>57</v>
      </c>
      <c r="D23" s="125">
        <v>-22.3</v>
      </c>
      <c r="E23" s="131">
        <v>-53.816600000000001</v>
      </c>
      <c r="F23" s="22">
        <v>373</v>
      </c>
      <c r="G23" s="20">
        <v>37662</v>
      </c>
      <c r="H23" s="16" t="s">
        <v>58</v>
      </c>
      <c r="I23" s="21"/>
      <c r="J23" s="21"/>
      <c r="K23" s="21"/>
      <c r="L23" s="21"/>
    </row>
    <row r="24" spans="1:12" x14ac:dyDescent="0.2">
      <c r="A24" s="15" t="s">
        <v>230</v>
      </c>
      <c r="B24" s="15" t="s">
        <v>41</v>
      </c>
      <c r="C24" s="16" t="s">
        <v>59</v>
      </c>
      <c r="D24" s="125">
        <v>-21.478200000000001</v>
      </c>
      <c r="E24" s="18">
        <v>-56.136899999999997</v>
      </c>
      <c r="F24" s="18">
        <v>249</v>
      </c>
      <c r="G24" s="20">
        <v>40759</v>
      </c>
      <c r="H24" s="16" t="s">
        <v>60</v>
      </c>
      <c r="I24" s="21"/>
      <c r="J24" s="21"/>
      <c r="K24" s="21" t="s">
        <v>35</v>
      </c>
      <c r="L24" s="21" t="s">
        <v>35</v>
      </c>
    </row>
    <row r="25" spans="1:12" x14ac:dyDescent="0.2">
      <c r="A25" s="15" t="s">
        <v>231</v>
      </c>
      <c r="B25" s="15" t="s">
        <v>41</v>
      </c>
      <c r="C25" s="16" t="s">
        <v>61</v>
      </c>
      <c r="D25" s="125">
        <v>-22.857199999999999</v>
      </c>
      <c r="E25" s="22">
        <v>-54.605600000000003</v>
      </c>
      <c r="F25" s="22">
        <v>379</v>
      </c>
      <c r="G25" s="20">
        <v>39617</v>
      </c>
      <c r="H25" s="16" t="s">
        <v>62</v>
      </c>
      <c r="I25" s="21"/>
      <c r="J25" s="21"/>
      <c r="K25" s="21" t="s">
        <v>35</v>
      </c>
      <c r="L25" s="21"/>
    </row>
    <row r="26" spans="1:12" s="24" customFormat="1" x14ac:dyDescent="0.2">
      <c r="A26" s="15" t="s">
        <v>232</v>
      </c>
      <c r="B26" s="15" t="s">
        <v>174</v>
      </c>
      <c r="C26" s="16" t="s">
        <v>112</v>
      </c>
      <c r="D26" s="127">
        <v>-22575389</v>
      </c>
      <c r="E26" s="22">
        <v>-55160833</v>
      </c>
      <c r="F26" s="22">
        <v>499</v>
      </c>
      <c r="G26" s="20">
        <v>43166</v>
      </c>
      <c r="H26" s="23" t="s">
        <v>113</v>
      </c>
      <c r="I26" s="21"/>
      <c r="J26" s="21"/>
      <c r="K26" s="21"/>
      <c r="L26" s="21"/>
    </row>
    <row r="27" spans="1:12" ht="25.5" x14ac:dyDescent="0.2">
      <c r="A27" s="15" t="s">
        <v>233</v>
      </c>
      <c r="B27" s="15" t="s">
        <v>41</v>
      </c>
      <c r="C27" s="16" t="s">
        <v>114</v>
      </c>
      <c r="D27" s="123">
        <v>-21.609200000000001</v>
      </c>
      <c r="E27" s="18">
        <v>-55.177799999999998</v>
      </c>
      <c r="F27" s="18">
        <v>401</v>
      </c>
      <c r="G27" s="20">
        <v>39065</v>
      </c>
      <c r="H27" s="16" t="s">
        <v>63</v>
      </c>
      <c r="I27" s="21"/>
      <c r="J27" s="21"/>
      <c r="K27" s="21"/>
      <c r="L27" s="21"/>
    </row>
    <row r="28" spans="1:12" x14ac:dyDescent="0.2">
      <c r="A28" s="15" t="s">
        <v>234</v>
      </c>
      <c r="B28" s="15" t="s">
        <v>174</v>
      </c>
      <c r="C28" s="16" t="s">
        <v>115</v>
      </c>
      <c r="D28" s="127">
        <v>-21450972</v>
      </c>
      <c r="E28" s="56">
        <v>-54341972</v>
      </c>
      <c r="F28" s="18">
        <v>500</v>
      </c>
      <c r="G28" s="20">
        <v>43153</v>
      </c>
      <c r="H28" s="16" t="s">
        <v>116</v>
      </c>
      <c r="I28" s="21"/>
      <c r="J28" s="21"/>
      <c r="K28" s="21"/>
      <c r="L28" s="21"/>
    </row>
    <row r="29" spans="1:12" ht="12.75" customHeight="1" x14ac:dyDescent="0.2">
      <c r="A29" s="15" t="s">
        <v>235</v>
      </c>
      <c r="B29" s="15" t="s">
        <v>174</v>
      </c>
      <c r="C29" s="16" t="s">
        <v>118</v>
      </c>
      <c r="D29" s="127">
        <v>-22078528</v>
      </c>
      <c r="E29" s="22">
        <v>-53465889</v>
      </c>
      <c r="F29" s="22">
        <v>372</v>
      </c>
      <c r="G29" s="20">
        <v>43199</v>
      </c>
      <c r="H29" s="16" t="s">
        <v>119</v>
      </c>
      <c r="I29" s="21"/>
      <c r="J29" s="21"/>
      <c r="K29" s="21"/>
      <c r="L29" s="21"/>
    </row>
    <row r="30" spans="1:12" ht="12.75" customHeight="1" x14ac:dyDescent="0.2">
      <c r="A30" s="15" t="s">
        <v>236</v>
      </c>
      <c r="B30" s="15" t="s">
        <v>41</v>
      </c>
      <c r="C30" s="16" t="s">
        <v>120</v>
      </c>
      <c r="D30" s="123">
        <v>-20.395600000000002</v>
      </c>
      <c r="E30" s="130">
        <v>-56.431699999999999</v>
      </c>
      <c r="F30" s="22">
        <v>140</v>
      </c>
      <c r="G30" s="20">
        <v>39023</v>
      </c>
      <c r="H30" s="16" t="s">
        <v>64</v>
      </c>
      <c r="I30" s="21"/>
      <c r="J30" s="21"/>
      <c r="K30" s="21"/>
      <c r="L30" s="21"/>
    </row>
    <row r="31" spans="1:12" ht="12.75" customHeight="1" x14ac:dyDescent="0.2">
      <c r="A31" s="15" t="s">
        <v>237</v>
      </c>
      <c r="B31" s="15" t="s">
        <v>41</v>
      </c>
      <c r="C31" s="16" t="s">
        <v>121</v>
      </c>
      <c r="D31" s="123">
        <v>-18.988900000000001</v>
      </c>
      <c r="E31" s="130">
        <v>-56.623100000000001</v>
      </c>
      <c r="F31" s="22">
        <v>104</v>
      </c>
      <c r="G31" s="20">
        <v>38932</v>
      </c>
      <c r="H31" s="16" t="s">
        <v>65</v>
      </c>
      <c r="I31" s="21"/>
      <c r="J31" s="21"/>
      <c r="K31" s="21"/>
      <c r="L31" s="21"/>
    </row>
    <row r="32" spans="1:12" s="24" customFormat="1" x14ac:dyDescent="0.2">
      <c r="A32" s="15" t="s">
        <v>238</v>
      </c>
      <c r="B32" s="15" t="s">
        <v>41</v>
      </c>
      <c r="C32" s="16" t="s">
        <v>122</v>
      </c>
      <c r="D32" s="125">
        <v>-19.414300000000001</v>
      </c>
      <c r="E32" s="22">
        <v>-51.1053</v>
      </c>
      <c r="F32" s="22">
        <v>424</v>
      </c>
      <c r="G32" s="20" t="s">
        <v>66</v>
      </c>
      <c r="H32" s="16" t="s">
        <v>67</v>
      </c>
      <c r="I32" s="21"/>
      <c r="J32" s="21"/>
      <c r="K32" s="21"/>
      <c r="L32" s="21" t="s">
        <v>35</v>
      </c>
    </row>
    <row r="33" spans="1:12" x14ac:dyDescent="0.2">
      <c r="A33" s="15" t="s">
        <v>239</v>
      </c>
      <c r="B33" s="15" t="s">
        <v>174</v>
      </c>
      <c r="C33" s="16" t="s">
        <v>123</v>
      </c>
      <c r="D33" s="127">
        <v>-18072711</v>
      </c>
      <c r="E33" s="22">
        <v>-54548811</v>
      </c>
      <c r="F33" s="22">
        <v>251</v>
      </c>
      <c r="G33" s="20">
        <v>43133</v>
      </c>
      <c r="H33" s="16" t="s">
        <v>124</v>
      </c>
      <c r="I33" s="21"/>
      <c r="J33" s="21"/>
      <c r="K33" s="21"/>
      <c r="L33" s="21"/>
    </row>
    <row r="34" spans="1:12" s="24" customFormat="1" x14ac:dyDescent="0.2">
      <c r="A34" s="15" t="s">
        <v>240</v>
      </c>
      <c r="B34" s="15" t="s">
        <v>41</v>
      </c>
      <c r="C34" s="16" t="s">
        <v>125</v>
      </c>
      <c r="D34" s="123">
        <v>-22.533300000000001</v>
      </c>
      <c r="E34" s="22">
        <v>-55.533299999999997</v>
      </c>
      <c r="F34" s="22">
        <v>650</v>
      </c>
      <c r="G34" s="20">
        <v>37140</v>
      </c>
      <c r="H34" s="16" t="s">
        <v>68</v>
      </c>
      <c r="I34" s="21"/>
      <c r="J34" s="21"/>
      <c r="K34" s="21"/>
      <c r="L34" s="21"/>
    </row>
    <row r="35" spans="1:12" s="24" customFormat="1" x14ac:dyDescent="0.2">
      <c r="A35" s="15" t="s">
        <v>241</v>
      </c>
      <c r="B35" s="15" t="s">
        <v>41</v>
      </c>
      <c r="C35" s="16" t="s">
        <v>126</v>
      </c>
      <c r="D35" s="123">
        <v>-21.7058</v>
      </c>
      <c r="E35" s="130">
        <v>-57.5533</v>
      </c>
      <c r="F35" s="22">
        <v>85</v>
      </c>
      <c r="G35" s="20">
        <v>39014</v>
      </c>
      <c r="H35" s="16" t="s">
        <v>69</v>
      </c>
      <c r="I35" s="21"/>
      <c r="J35" s="21"/>
      <c r="K35" s="21"/>
      <c r="L35" s="21" t="s">
        <v>35</v>
      </c>
    </row>
    <row r="36" spans="1:12" x14ac:dyDescent="0.2">
      <c r="A36" s="15" t="s">
        <v>242</v>
      </c>
      <c r="B36" s="15" t="s">
        <v>41</v>
      </c>
      <c r="C36" s="16" t="s">
        <v>127</v>
      </c>
      <c r="D36" s="123">
        <v>-19.420100000000001</v>
      </c>
      <c r="E36" s="22">
        <v>-54.553100000000001</v>
      </c>
      <c r="F36" s="22">
        <v>647</v>
      </c>
      <c r="G36" s="20">
        <v>39067</v>
      </c>
      <c r="H36" s="16" t="s">
        <v>80</v>
      </c>
      <c r="I36" s="21"/>
      <c r="J36" s="21"/>
      <c r="K36" s="21"/>
      <c r="L36" s="21"/>
    </row>
    <row r="37" spans="1:12" x14ac:dyDescent="0.2">
      <c r="A37" s="15" t="s">
        <v>243</v>
      </c>
      <c r="B37" s="15" t="s">
        <v>174</v>
      </c>
      <c r="C37" s="16" t="s">
        <v>128</v>
      </c>
      <c r="D37" s="127">
        <v>-20466094</v>
      </c>
      <c r="E37" s="22">
        <v>-53763028</v>
      </c>
      <c r="F37" s="22">
        <v>442</v>
      </c>
      <c r="G37" s="20">
        <v>43118</v>
      </c>
      <c r="H37" s="16"/>
      <c r="I37" s="21"/>
      <c r="J37" s="21"/>
      <c r="K37" s="21"/>
      <c r="L37" s="21"/>
    </row>
    <row r="38" spans="1:12" s="24" customFormat="1" x14ac:dyDescent="0.2">
      <c r="A38" s="15" t="s">
        <v>244</v>
      </c>
      <c r="B38" s="15" t="s">
        <v>41</v>
      </c>
      <c r="C38" s="16" t="s">
        <v>129</v>
      </c>
      <c r="D38" s="123">
        <v>-21.774999999999999</v>
      </c>
      <c r="E38" s="22">
        <v>-54.528100000000002</v>
      </c>
      <c r="F38" s="22">
        <v>329</v>
      </c>
      <c r="G38" s="20">
        <v>39625</v>
      </c>
      <c r="H38" s="16" t="s">
        <v>70</v>
      </c>
      <c r="I38" s="21"/>
      <c r="J38" s="21"/>
      <c r="K38" s="21"/>
      <c r="L38" s="21"/>
    </row>
    <row r="39" spans="1:12" s="24" customFormat="1" x14ac:dyDescent="0.2">
      <c r="A39" s="15" t="s">
        <v>245</v>
      </c>
      <c r="B39" s="15" t="s">
        <v>174</v>
      </c>
      <c r="C39" s="16" t="s">
        <v>131</v>
      </c>
      <c r="D39" s="127">
        <v>-21305889</v>
      </c>
      <c r="E39" s="56">
        <v>-52820375</v>
      </c>
      <c r="F39" s="22">
        <v>383</v>
      </c>
      <c r="G39" s="20">
        <v>43209</v>
      </c>
      <c r="H39" s="16" t="s">
        <v>132</v>
      </c>
      <c r="I39" s="21"/>
      <c r="J39" s="21"/>
      <c r="K39" s="21"/>
      <c r="L39" s="21"/>
    </row>
    <row r="40" spans="1:12" s="24" customFormat="1" x14ac:dyDescent="0.2">
      <c r="A40" s="15" t="s">
        <v>246</v>
      </c>
      <c r="B40" s="15" t="s">
        <v>41</v>
      </c>
      <c r="C40" s="16" t="s">
        <v>133</v>
      </c>
      <c r="D40" s="127">
        <v>-20981633</v>
      </c>
      <c r="E40" s="130">
        <v>-54.971899999999998</v>
      </c>
      <c r="F40" s="22">
        <v>464</v>
      </c>
      <c r="G40" s="20" t="s">
        <v>71</v>
      </c>
      <c r="H40" s="16" t="s">
        <v>72</v>
      </c>
      <c r="I40" s="21"/>
      <c r="J40" s="21"/>
      <c r="K40" s="21"/>
      <c r="L40" s="21"/>
    </row>
    <row r="41" spans="1:12" s="24" customFormat="1" x14ac:dyDescent="0.2">
      <c r="A41" s="15" t="s">
        <v>247</v>
      </c>
      <c r="B41" s="15" t="s">
        <v>41</v>
      </c>
      <c r="C41" s="16" t="s">
        <v>134</v>
      </c>
      <c r="D41" s="123">
        <v>-23.966899999999999</v>
      </c>
      <c r="E41" s="130">
        <v>-55.0242</v>
      </c>
      <c r="F41" s="22">
        <v>402</v>
      </c>
      <c r="G41" s="20">
        <v>39605</v>
      </c>
      <c r="H41" s="16" t="s">
        <v>73</v>
      </c>
      <c r="I41" s="21"/>
      <c r="J41" s="21"/>
      <c r="K41" s="21"/>
      <c r="L41" s="21"/>
    </row>
    <row r="42" spans="1:12" x14ac:dyDescent="0.2">
      <c r="A42" s="15" t="s">
        <v>248</v>
      </c>
      <c r="B42" s="15" t="s">
        <v>41</v>
      </c>
      <c r="C42" s="16" t="s">
        <v>136</v>
      </c>
      <c r="D42" s="123">
        <v>-17.634699999999999</v>
      </c>
      <c r="E42" s="18">
        <v>-54.760100000000001</v>
      </c>
      <c r="F42" s="18">
        <v>486</v>
      </c>
      <c r="G42" s="20" t="s">
        <v>74</v>
      </c>
      <c r="H42" s="16" t="s">
        <v>75</v>
      </c>
      <c r="I42" s="21"/>
      <c r="J42" s="21"/>
      <c r="K42" s="21"/>
      <c r="L42" s="21" t="s">
        <v>35</v>
      </c>
    </row>
    <row r="43" spans="1:12" x14ac:dyDescent="0.2">
      <c r="A43" s="15" t="s">
        <v>249</v>
      </c>
      <c r="B43" s="15" t="s">
        <v>41</v>
      </c>
      <c r="C43" s="16" t="s">
        <v>137</v>
      </c>
      <c r="D43" s="123">
        <v>-20.783300000000001</v>
      </c>
      <c r="E43" s="125">
        <v>-51.7</v>
      </c>
      <c r="F43" s="18">
        <v>313</v>
      </c>
      <c r="G43" s="20">
        <v>37137</v>
      </c>
      <c r="H43" s="16" t="s">
        <v>76</v>
      </c>
      <c r="I43" s="21"/>
      <c r="J43" s="21"/>
      <c r="K43" s="21"/>
      <c r="L43" s="21"/>
    </row>
    <row r="44" spans="1:12" x14ac:dyDescent="0.2">
      <c r="A44" s="15" t="s">
        <v>250</v>
      </c>
      <c r="B44" s="15" t="s">
        <v>174</v>
      </c>
      <c r="C44" s="16" t="s">
        <v>251</v>
      </c>
      <c r="D44" s="123">
        <v>-18.623711400000001</v>
      </c>
      <c r="E44" s="18">
        <v>-55.686673900000002</v>
      </c>
      <c r="F44" s="18">
        <v>150</v>
      </c>
      <c r="G44" s="20">
        <v>45797</v>
      </c>
      <c r="H44" s="16" t="s">
        <v>252</v>
      </c>
      <c r="I44" s="21"/>
      <c r="J44" s="21"/>
      <c r="K44" s="21"/>
      <c r="L44" s="21"/>
    </row>
    <row r="45" spans="1:12" x14ac:dyDescent="0.2">
      <c r="A45" s="15" t="s">
        <v>253</v>
      </c>
      <c r="B45" s="15" t="s">
        <v>174</v>
      </c>
      <c r="C45" s="16" t="s">
        <v>254</v>
      </c>
      <c r="D45" s="123">
        <v>-19.494440000000001</v>
      </c>
      <c r="E45" s="18">
        <v>-56.957901999999997</v>
      </c>
      <c r="F45" s="18">
        <v>155</v>
      </c>
      <c r="G45" s="20">
        <v>45809</v>
      </c>
      <c r="H45" s="16" t="s">
        <v>255</v>
      </c>
      <c r="I45" s="21"/>
      <c r="J45" s="21"/>
      <c r="K45" s="21"/>
      <c r="L45" s="21"/>
    </row>
    <row r="46" spans="1:12" x14ac:dyDescent="0.2">
      <c r="A46" s="15" t="s">
        <v>256</v>
      </c>
      <c r="B46" s="15" t="s">
        <v>174</v>
      </c>
      <c r="C46" s="16" t="s">
        <v>257</v>
      </c>
      <c r="D46" s="123">
        <v>-20.085936</v>
      </c>
      <c r="E46" s="18">
        <v>-57.305976000000001</v>
      </c>
      <c r="F46" s="18">
        <v>108</v>
      </c>
      <c r="G46" s="20">
        <v>45814</v>
      </c>
      <c r="H46" s="16" t="s">
        <v>258</v>
      </c>
      <c r="I46" s="21"/>
      <c r="J46" s="21"/>
      <c r="K46" s="21"/>
      <c r="L46" s="21"/>
    </row>
    <row r="47" spans="1:12" x14ac:dyDescent="0.2">
      <c r="A47" s="15" t="s">
        <v>259</v>
      </c>
      <c r="B47" s="15" t="s">
        <v>174</v>
      </c>
      <c r="C47" s="16" t="s">
        <v>260</v>
      </c>
      <c r="D47" s="123">
        <v>-18.996700000000001</v>
      </c>
      <c r="E47" s="18">
        <v>-57.637500000000003</v>
      </c>
      <c r="F47" s="18">
        <v>126</v>
      </c>
      <c r="G47" s="20">
        <v>45798</v>
      </c>
      <c r="H47" s="16" t="s">
        <v>261</v>
      </c>
      <c r="I47" s="21"/>
      <c r="J47" s="21"/>
      <c r="K47" s="21"/>
      <c r="L47" s="21"/>
    </row>
    <row r="48" spans="1:12" s="29" customFormat="1" ht="15" customHeight="1" x14ac:dyDescent="0.2">
      <c r="A48" s="26" t="s">
        <v>262</v>
      </c>
      <c r="B48" s="15" t="s">
        <v>174</v>
      </c>
      <c r="C48" s="16" t="s">
        <v>263</v>
      </c>
      <c r="D48" s="122">
        <v>-19.760985000000002</v>
      </c>
      <c r="E48" s="121">
        <v>-55.329830000000001</v>
      </c>
      <c r="F48" s="27">
        <v>597</v>
      </c>
      <c r="G48" s="17">
        <v>45819</v>
      </c>
      <c r="H48" s="16" t="s">
        <v>264</v>
      </c>
      <c r="I48" s="28"/>
      <c r="J48" s="28"/>
      <c r="K48" s="28"/>
      <c r="L48" s="28"/>
    </row>
    <row r="49" spans="1:12" s="29" customFormat="1" ht="15.75" customHeight="1" x14ac:dyDescent="0.2">
      <c r="A49" s="26" t="s">
        <v>265</v>
      </c>
      <c r="B49" s="26" t="s">
        <v>174</v>
      </c>
      <c r="C49" s="16" t="s">
        <v>266</v>
      </c>
      <c r="D49" s="122">
        <v>-19.233169</v>
      </c>
      <c r="E49" s="27">
        <v>-53.329431999999997</v>
      </c>
      <c r="F49" s="27">
        <v>617</v>
      </c>
      <c r="G49" s="17">
        <v>45824</v>
      </c>
      <c r="H49" s="16" t="s">
        <v>267</v>
      </c>
      <c r="I49" s="28"/>
      <c r="J49" s="28"/>
      <c r="K49" s="28"/>
      <c r="L49" s="28"/>
    </row>
    <row r="50" spans="1:12" s="24" customFormat="1" ht="15" customHeight="1" x14ac:dyDescent="0.2">
      <c r="A50" s="15" t="s">
        <v>268</v>
      </c>
      <c r="B50" s="15" t="s">
        <v>174</v>
      </c>
      <c r="C50" s="16" t="s">
        <v>269</v>
      </c>
      <c r="D50" s="123">
        <v>-21.067069</v>
      </c>
      <c r="E50" s="18">
        <v>-55.645873999999999</v>
      </c>
      <c r="F50" s="18">
        <v>305</v>
      </c>
      <c r="G50" s="20">
        <v>45828</v>
      </c>
      <c r="H50" s="16" t="s">
        <v>270</v>
      </c>
      <c r="I50" s="21"/>
      <c r="J50" s="21"/>
      <c r="K50" s="21"/>
      <c r="L50" s="21"/>
    </row>
    <row r="51" spans="1:12" s="24" customFormat="1" x14ac:dyDescent="0.2">
      <c r="A51" s="15" t="s">
        <v>272</v>
      </c>
      <c r="B51" s="15" t="s">
        <v>174</v>
      </c>
      <c r="C51" s="16" t="s">
        <v>307</v>
      </c>
      <c r="D51" s="128">
        <v>-17.790603000000001</v>
      </c>
      <c r="E51" s="128">
        <v>-55.774991</v>
      </c>
      <c r="F51" s="18">
        <v>145</v>
      </c>
      <c r="G51" s="20">
        <v>45835</v>
      </c>
      <c r="H51" s="16" t="s">
        <v>271</v>
      </c>
      <c r="I51" s="21"/>
      <c r="J51" s="21"/>
      <c r="K51" s="21"/>
      <c r="L51" s="21"/>
    </row>
    <row r="52" spans="1:12" s="31" customFormat="1" x14ac:dyDescent="0.2">
      <c r="A52" s="26" t="s">
        <v>276</v>
      </c>
      <c r="B52" s="26" t="s">
        <v>174</v>
      </c>
      <c r="C52" s="16" t="s">
        <v>308</v>
      </c>
      <c r="D52" s="16">
        <v>-18.040824000000001</v>
      </c>
      <c r="E52" s="16">
        <v>-57.489877</v>
      </c>
      <c r="F52" s="16">
        <v>99</v>
      </c>
      <c r="G52" s="17">
        <v>45865</v>
      </c>
      <c r="H52" s="18" t="s">
        <v>277</v>
      </c>
      <c r="I52" s="30"/>
      <c r="J52" s="30"/>
      <c r="K52" s="30"/>
      <c r="L52" s="30"/>
    </row>
    <row r="53" spans="1:12" s="31" customFormat="1" ht="15" customHeight="1" x14ac:dyDescent="0.2">
      <c r="A53" s="26" t="s">
        <v>278</v>
      </c>
      <c r="B53" s="26" t="s">
        <v>174</v>
      </c>
      <c r="C53" s="16" t="s">
        <v>309</v>
      </c>
      <c r="D53" s="16">
        <v>-17.908086999999998</v>
      </c>
      <c r="E53" s="16">
        <v>-56.567100000000003</v>
      </c>
      <c r="F53" s="16">
        <v>124</v>
      </c>
      <c r="G53" s="17">
        <v>45867</v>
      </c>
      <c r="H53" s="18" t="s">
        <v>279</v>
      </c>
      <c r="I53" s="30"/>
      <c r="J53" s="30"/>
      <c r="K53" s="30"/>
      <c r="L53" s="30"/>
    </row>
    <row r="54" spans="1:12" s="31" customFormat="1" ht="17.25" customHeight="1" x14ac:dyDescent="0.2">
      <c r="A54" s="26" t="s">
        <v>280</v>
      </c>
      <c r="B54" s="26" t="s">
        <v>174</v>
      </c>
      <c r="C54" s="16" t="s">
        <v>310</v>
      </c>
      <c r="D54" s="16">
        <v>-21.189844999999998</v>
      </c>
      <c r="E54" s="16">
        <v>-53.555382000000002</v>
      </c>
      <c r="F54" s="16">
        <v>449</v>
      </c>
      <c r="G54" s="17">
        <v>45872</v>
      </c>
      <c r="H54" s="18" t="s">
        <v>281</v>
      </c>
      <c r="I54" s="30"/>
      <c r="J54" s="30"/>
      <c r="K54" s="30"/>
      <c r="L54" s="30"/>
    </row>
    <row r="55" spans="1:12" s="31" customFormat="1" ht="15" customHeight="1" x14ac:dyDescent="0.2">
      <c r="A55" s="15" t="s">
        <v>288</v>
      </c>
      <c r="B55" s="15" t="s">
        <v>174</v>
      </c>
      <c r="C55" s="16" t="s">
        <v>311</v>
      </c>
      <c r="D55" s="18">
        <v>-19.573765999999999</v>
      </c>
      <c r="E55" s="18">
        <v>-56.155408999999999</v>
      </c>
      <c r="F55" s="18">
        <v>101</v>
      </c>
      <c r="G55" s="20">
        <v>45875</v>
      </c>
      <c r="H55" s="16" t="s">
        <v>287</v>
      </c>
      <c r="I55" s="30"/>
      <c r="J55" s="30"/>
      <c r="K55" s="30"/>
      <c r="L55" s="30"/>
    </row>
    <row r="56" spans="1:12" s="31" customFormat="1" ht="15" customHeight="1" x14ac:dyDescent="0.2">
      <c r="A56" s="15" t="s">
        <v>286</v>
      </c>
      <c r="B56" s="15" t="s">
        <v>174</v>
      </c>
      <c r="C56" s="16" t="s">
        <v>312</v>
      </c>
      <c r="D56" s="18">
        <v>-21.854199000000001</v>
      </c>
      <c r="E56" s="18">
        <v>-56.868788000000002</v>
      </c>
      <c r="F56" s="18">
        <v>392</v>
      </c>
      <c r="G56" s="20">
        <v>45879</v>
      </c>
      <c r="H56" s="16" t="s">
        <v>283</v>
      </c>
      <c r="I56" s="30"/>
      <c r="J56" s="30"/>
      <c r="K56" s="30"/>
      <c r="L56" s="30"/>
    </row>
    <row r="57" spans="1:12" s="31" customFormat="1" ht="15" customHeight="1" x14ac:dyDescent="0.2">
      <c r="A57" s="15" t="s">
        <v>294</v>
      </c>
      <c r="B57" s="15" t="s">
        <v>174</v>
      </c>
      <c r="C57" s="16" t="s">
        <v>313</v>
      </c>
      <c r="D57" s="18">
        <v>-18.052174999999998</v>
      </c>
      <c r="E57" s="18">
        <v>-53.845593000000001</v>
      </c>
      <c r="F57" s="18">
        <v>384</v>
      </c>
      <c r="G57" s="20">
        <v>45883</v>
      </c>
      <c r="H57" s="16" t="s">
        <v>290</v>
      </c>
      <c r="I57" s="30"/>
      <c r="J57" s="30"/>
      <c r="K57" s="30"/>
      <c r="L57" s="30"/>
    </row>
    <row r="58" spans="1:12" s="31" customFormat="1" ht="15" customHeight="1" x14ac:dyDescent="0.2">
      <c r="A58" s="15" t="s">
        <v>295</v>
      </c>
      <c r="B58" s="15" t="s">
        <v>174</v>
      </c>
      <c r="C58" s="16" t="s">
        <v>314</v>
      </c>
      <c r="D58" s="18">
        <v>-18.74532</v>
      </c>
      <c r="E58" s="18">
        <v>-53.936082999999996</v>
      </c>
      <c r="F58" s="18">
        <v>462</v>
      </c>
      <c r="G58" s="20">
        <v>45885</v>
      </c>
      <c r="H58" s="16" t="s">
        <v>298</v>
      </c>
      <c r="I58" s="30"/>
      <c r="J58" s="30"/>
      <c r="K58" s="30"/>
      <c r="L58" s="30"/>
    </row>
    <row r="59" spans="1:12" s="31" customFormat="1" ht="15" customHeight="1" x14ac:dyDescent="0.2">
      <c r="A59" s="15" t="s">
        <v>296</v>
      </c>
      <c r="B59" s="15" t="s">
        <v>174</v>
      </c>
      <c r="C59" s="16" t="s">
        <v>315</v>
      </c>
      <c r="D59" s="18">
        <v>-19.774305999999999</v>
      </c>
      <c r="E59" s="18">
        <v>-53.273981999999997</v>
      </c>
      <c r="F59" s="18">
        <v>527</v>
      </c>
      <c r="G59" s="20">
        <v>45889</v>
      </c>
      <c r="H59" s="16" t="s">
        <v>299</v>
      </c>
      <c r="I59" s="30"/>
      <c r="J59" s="30"/>
      <c r="K59" s="30"/>
      <c r="L59" s="30"/>
    </row>
    <row r="60" spans="1:12" s="31" customFormat="1" ht="15" customHeight="1" x14ac:dyDescent="0.2">
      <c r="A60" s="15" t="s">
        <v>297</v>
      </c>
      <c r="B60" s="15" t="s">
        <v>174</v>
      </c>
      <c r="C60" s="16" t="s">
        <v>316</v>
      </c>
      <c r="D60" s="18">
        <v>-19.987960000000001</v>
      </c>
      <c r="E60" s="18">
        <v>-52.139617000000001</v>
      </c>
      <c r="F60" s="18">
        <v>369</v>
      </c>
      <c r="G60" s="20">
        <v>45892</v>
      </c>
      <c r="H60" s="16" t="s">
        <v>300</v>
      </c>
      <c r="I60" s="30"/>
      <c r="J60" s="30"/>
      <c r="K60" s="30"/>
      <c r="L60" s="30"/>
    </row>
    <row r="61" spans="1:12" s="31" customFormat="1" ht="15" customHeight="1" x14ac:dyDescent="0.2">
      <c r="A61" s="15" t="s">
        <v>303</v>
      </c>
      <c r="B61" s="15" t="s">
        <v>174</v>
      </c>
      <c r="C61" s="16" t="s">
        <v>317</v>
      </c>
      <c r="D61" s="18">
        <v>-22.899909000000001</v>
      </c>
      <c r="E61" s="18">
        <v>-53.869219000000001</v>
      </c>
      <c r="F61" s="18">
        <v>303</v>
      </c>
      <c r="G61" s="20">
        <v>45897</v>
      </c>
      <c r="H61" s="16" t="s">
        <v>305</v>
      </c>
      <c r="I61" s="30"/>
      <c r="J61" s="30"/>
      <c r="K61" s="30"/>
      <c r="L61" s="30"/>
    </row>
    <row r="62" spans="1:12" s="31" customFormat="1" ht="13.5" customHeight="1" x14ac:dyDescent="0.2">
      <c r="A62" s="15" t="s">
        <v>304</v>
      </c>
      <c r="B62" s="15" t="s">
        <v>174</v>
      </c>
      <c r="C62" s="16" t="s">
        <v>318</v>
      </c>
      <c r="D62" s="18">
        <v>-22.046806</v>
      </c>
      <c r="E62" s="18">
        <v>-52.897545000000001</v>
      </c>
      <c r="F62" s="18">
        <v>428</v>
      </c>
      <c r="G62" s="20">
        <v>45899</v>
      </c>
      <c r="H62" s="16" t="s">
        <v>306</v>
      </c>
      <c r="I62" s="30"/>
      <c r="J62" s="30"/>
      <c r="K62" s="30"/>
      <c r="L62" s="30"/>
    </row>
    <row r="63" spans="1:12" ht="15.75" customHeight="1" x14ac:dyDescent="0.2">
      <c r="I63" s="21"/>
      <c r="J63" s="21"/>
      <c r="K63" s="21"/>
      <c r="L63" s="21"/>
    </row>
    <row r="64" spans="1:12" x14ac:dyDescent="0.2">
      <c r="A64" s="21" t="s">
        <v>77</v>
      </c>
      <c r="B64" s="32"/>
      <c r="C64" s="32"/>
      <c r="D64" s="32"/>
      <c r="E64" s="32"/>
      <c r="F64" s="32"/>
      <c r="G64" s="21"/>
      <c r="H64" s="21"/>
      <c r="I64" s="21"/>
      <c r="J64" s="21"/>
      <c r="K64" s="21"/>
      <c r="L64" s="21"/>
    </row>
    <row r="65" spans="1:14" x14ac:dyDescent="0.2">
      <c r="A65" s="33" t="s">
        <v>78</v>
      </c>
      <c r="B65" s="34"/>
      <c r="C65" s="34"/>
      <c r="D65" s="34"/>
      <c r="E65" s="34"/>
      <c r="F65" s="34"/>
      <c r="G65" s="21"/>
      <c r="H65" s="21"/>
      <c r="I65" s="21"/>
      <c r="J65" s="21"/>
      <c r="K65" s="21"/>
      <c r="L65" s="21"/>
    </row>
    <row r="66" spans="1:14" x14ac:dyDescent="0.2">
      <c r="A66" s="21" t="s">
        <v>173</v>
      </c>
      <c r="B66" s="34"/>
      <c r="C66" s="34"/>
      <c r="D66" s="34"/>
      <c r="E66" s="34"/>
      <c r="F66" s="34"/>
      <c r="G66" s="21"/>
      <c r="H66" s="21"/>
      <c r="I66" s="21"/>
      <c r="J66" s="21"/>
      <c r="K66" s="21"/>
      <c r="L66" s="21"/>
    </row>
    <row r="67" spans="1:14" x14ac:dyDescent="0.2">
      <c r="A67" s="21" t="s">
        <v>177</v>
      </c>
      <c r="B67" s="34"/>
      <c r="C67" s="34"/>
      <c r="D67" s="34"/>
      <c r="E67" s="34"/>
      <c r="F67" s="34"/>
      <c r="G67" s="21"/>
      <c r="H67" s="21"/>
      <c r="I67" s="21"/>
      <c r="J67" s="21"/>
      <c r="K67" s="21"/>
      <c r="L67" s="21"/>
    </row>
    <row r="68" spans="1:14" x14ac:dyDescent="0.2">
      <c r="A68" s="21" t="s">
        <v>178</v>
      </c>
      <c r="B68" s="34"/>
      <c r="C68" s="34"/>
      <c r="D68" s="34"/>
      <c r="E68" s="34"/>
      <c r="F68" s="34"/>
      <c r="G68" s="21"/>
      <c r="H68" s="21"/>
      <c r="I68" s="21"/>
      <c r="J68" s="21"/>
      <c r="K68" s="21"/>
      <c r="L68" s="21"/>
    </row>
    <row r="69" spans="1:14" x14ac:dyDescent="0.2">
      <c r="A69" s="21"/>
      <c r="B69" s="34"/>
      <c r="C69" s="34"/>
      <c r="D69" s="34"/>
      <c r="E69" s="34"/>
      <c r="F69" s="34"/>
      <c r="G69" s="21"/>
      <c r="H69" s="21"/>
      <c r="I69" s="21"/>
      <c r="J69" s="21"/>
      <c r="K69" s="21"/>
      <c r="L69" s="21"/>
    </row>
    <row r="70" spans="1:14" x14ac:dyDescent="0.2">
      <c r="A70" s="21"/>
      <c r="B70" s="34"/>
      <c r="C70" s="34"/>
      <c r="D70" s="34"/>
      <c r="E70" s="34"/>
      <c r="F70" s="34"/>
      <c r="G70" s="21"/>
      <c r="H70" s="21"/>
      <c r="I70" s="21"/>
      <c r="J70" s="21"/>
      <c r="K70" s="21"/>
      <c r="L70" s="21"/>
    </row>
    <row r="71" spans="1:14" x14ac:dyDescent="0.2">
      <c r="A71" s="21"/>
      <c r="B71" s="34"/>
      <c r="C71" s="34"/>
      <c r="D71" s="34"/>
      <c r="E71" s="34"/>
      <c r="F71" s="34"/>
      <c r="G71" s="21"/>
      <c r="H71" s="21"/>
      <c r="I71" s="21"/>
      <c r="J71" s="21"/>
      <c r="K71" s="21"/>
      <c r="L71" s="21"/>
    </row>
    <row r="72" spans="1:14" x14ac:dyDescent="0.2">
      <c r="A72" s="21"/>
      <c r="B72" s="34"/>
      <c r="C72" s="34"/>
      <c r="D72" s="34"/>
      <c r="E72" s="34"/>
      <c r="F72" s="34"/>
      <c r="G72" s="21"/>
      <c r="H72" s="21"/>
      <c r="I72" s="21"/>
      <c r="J72" s="21"/>
      <c r="K72" s="21"/>
      <c r="L72" s="21"/>
    </row>
    <row r="73" spans="1:14" x14ac:dyDescent="0.2">
      <c r="A73" s="21"/>
      <c r="B73" s="34"/>
      <c r="C73" s="34"/>
      <c r="D73" s="34"/>
      <c r="E73" s="34"/>
      <c r="F73" s="34"/>
      <c r="G73" s="21"/>
      <c r="H73" s="21"/>
      <c r="I73" s="21"/>
      <c r="J73" s="21"/>
      <c r="K73" s="21"/>
      <c r="L73" s="21"/>
    </row>
    <row r="74" spans="1:14" x14ac:dyDescent="0.2">
      <c r="A74" s="21"/>
      <c r="B74" s="34"/>
      <c r="C74" s="34"/>
      <c r="D74" s="34"/>
      <c r="E74" s="34"/>
      <c r="F74" s="34"/>
      <c r="G74" s="21"/>
      <c r="H74" s="21"/>
      <c r="I74" s="21"/>
      <c r="J74" s="21"/>
      <c r="K74" s="21"/>
      <c r="L74" s="21"/>
    </row>
    <row r="75" spans="1:14" x14ac:dyDescent="0.2">
      <c r="A75" s="21"/>
      <c r="B75" s="34"/>
      <c r="C75" s="34"/>
      <c r="D75" s="34"/>
      <c r="E75" s="34"/>
      <c r="F75" s="34" t="s">
        <v>35</v>
      </c>
      <c r="G75" s="21"/>
      <c r="H75" s="21"/>
      <c r="I75" s="21"/>
      <c r="J75" s="21"/>
      <c r="K75" s="21"/>
      <c r="L75" s="21"/>
    </row>
    <row r="76" spans="1:14" x14ac:dyDescent="0.2">
      <c r="A76" s="21"/>
      <c r="B76" s="34"/>
      <c r="C76" s="34"/>
      <c r="D76" s="34"/>
      <c r="E76" s="34"/>
      <c r="F76" s="34"/>
      <c r="G76" s="21"/>
      <c r="H76" s="21"/>
      <c r="I76" s="21"/>
      <c r="J76" s="21"/>
      <c r="K76" s="21"/>
      <c r="L76" s="21"/>
    </row>
    <row r="77" spans="1:14" x14ac:dyDescent="0.2">
      <c r="A77" s="21"/>
      <c r="B77" s="34"/>
      <c r="C77" s="34"/>
      <c r="D77" s="34"/>
      <c r="E77" s="34"/>
      <c r="F77" s="34"/>
      <c r="G77" s="21"/>
      <c r="H77" s="21"/>
      <c r="I77" s="21"/>
      <c r="J77" s="21"/>
      <c r="K77" s="21"/>
      <c r="L77" s="21"/>
    </row>
    <row r="78" spans="1:14" x14ac:dyDescent="0.2">
      <c r="A78" s="21"/>
      <c r="B78" s="34"/>
      <c r="C78" s="34"/>
      <c r="D78" s="34"/>
      <c r="E78" s="34"/>
      <c r="F78" s="34"/>
      <c r="G78" s="21"/>
      <c r="H78" s="21"/>
      <c r="I78" s="21"/>
      <c r="J78" s="21"/>
      <c r="K78" s="21"/>
      <c r="L78" s="21"/>
    </row>
    <row r="79" spans="1:14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  <row r="96" spans="1:14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</row>
    <row r="97" spans="1:14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</row>
    <row r="98" spans="1:14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</row>
    <row r="99" spans="1:14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</row>
    <row r="100" spans="1:14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</row>
    <row r="101" spans="1:14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1:14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</row>
    <row r="103" spans="1:14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</row>
    <row r="104" spans="1:14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</row>
    <row r="105" spans="1:14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</row>
    <row r="106" spans="1:14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1:14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</row>
    <row r="108" spans="1:14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</row>
    <row r="109" spans="1:14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</row>
    <row r="110" spans="1:14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</row>
    <row r="111" spans="1:14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</row>
    <row r="112" spans="1:14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</row>
    <row r="113" spans="1:14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</row>
    <row r="114" spans="1:14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4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1:14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</row>
    <row r="117" spans="1:14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</row>
    <row r="118" spans="1:14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1:14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</row>
    <row r="120" spans="1:14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1:14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</row>
    <row r="122" spans="1:14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1:14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</row>
    <row r="124" spans="1:14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</row>
    <row r="125" spans="1:14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</row>
    <row r="126" spans="1:14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</row>
    <row r="127" spans="1:14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</row>
    <row r="128" spans="1:14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</row>
    <row r="129" spans="1:14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</row>
    <row r="130" spans="1:14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</row>
    <row r="131" spans="1:14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</row>
    <row r="132" spans="1:14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</row>
    <row r="133" spans="1:14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</row>
    <row r="134" spans="1:14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</row>
    <row r="135" spans="1:14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</row>
    <row r="136" spans="1:14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</row>
    <row r="137" spans="1:14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</row>
    <row r="138" spans="1:14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</row>
    <row r="139" spans="1:14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</row>
    <row r="140" spans="1:14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</row>
    <row r="141" spans="1:14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</row>
    <row r="142" spans="1:14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</row>
    <row r="143" spans="1:14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</row>
    <row r="144" spans="1:14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1:14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</row>
    <row r="146" spans="1:14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</row>
    <row r="147" spans="1:14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</row>
    <row r="148" spans="1:14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</row>
    <row r="149" spans="1:14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</row>
    <row r="150" spans="1:14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</row>
    <row r="151" spans="1:14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1:14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</row>
    <row r="153" spans="1:14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</row>
    <row r="154" spans="1:14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</row>
    <row r="155" spans="1:14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</row>
    <row r="156" spans="1:14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</row>
    <row r="157" spans="1:14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</row>
    <row r="158" spans="1:14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</row>
    <row r="159" spans="1:14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</row>
    <row r="160" spans="1:14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</row>
    <row r="161" spans="1:14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</row>
    <row r="162" spans="1:14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</row>
    <row r="163" spans="1:14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</row>
    <row r="164" spans="1:14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</row>
    <row r="165" spans="1:14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</row>
    <row r="166" spans="1:14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</row>
    <row r="167" spans="1:14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</row>
    <row r="168" spans="1:14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</row>
    <row r="169" spans="1:14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</row>
    <row r="170" spans="1:14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</row>
    <row r="171" spans="1:14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1:14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</row>
    <row r="173" spans="1:14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</row>
    <row r="174" spans="1:14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</row>
    <row r="175" spans="1:14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</row>
    <row r="176" spans="1:14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</row>
    <row r="177" spans="1:14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</row>
    <row r="178" spans="1:14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</row>
    <row r="179" spans="1:14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</row>
    <row r="180" spans="1:14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</row>
    <row r="181" spans="1:14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</row>
    <row r="182" spans="1:14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</row>
    <row r="183" spans="1:14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</row>
    <row r="184" spans="1:14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</row>
    <row r="188" spans="1:14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</row>
    <row r="189" spans="1:14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</row>
    <row r="190" spans="1:14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</row>
    <row r="191" spans="1:14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</row>
    <row r="192" spans="1:14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</row>
    <row r="193" spans="1:14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</row>
    <row r="194" spans="1:14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</row>
    <row r="195" spans="1:14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</row>
    <row r="196" spans="1:14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</row>
    <row r="197" spans="1:14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</row>
    <row r="198" spans="1:14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</row>
    <row r="199" spans="1:14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</row>
    <row r="200" spans="1:14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</row>
    <row r="201" spans="1:14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</row>
    <row r="202" spans="1:14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</row>
    <row r="203" spans="1:14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</row>
    <row r="204" spans="1:14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</row>
    <row r="205" spans="1:14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</row>
    <row r="206" spans="1:14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</row>
    <row r="207" spans="1:14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</row>
    <row r="208" spans="1:14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</row>
    <row r="209" spans="1:14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</row>
    <row r="210" spans="1:14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</row>
    <row r="211" spans="1:14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</row>
    <row r="212" spans="1:14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</row>
    <row r="213" spans="1:14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</row>
    <row r="214" spans="1:14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</row>
    <row r="215" spans="1:14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</row>
    <row r="216" spans="1:14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</row>
    <row r="217" spans="1:14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</row>
    <row r="218" spans="1:14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</row>
    <row r="219" spans="1:14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</row>
    <row r="220" spans="1:14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</row>
    <row r="221" spans="1:14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</row>
    <row r="222" spans="1:14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</row>
    <row r="223" spans="1:14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</row>
    <row r="224" spans="1:14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</row>
    <row r="225" spans="1:14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</row>
    <row r="226" spans="1:14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</row>
    <row r="227" spans="1:14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</row>
    <row r="228" spans="1:14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</row>
    <row r="229" spans="1:14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</row>
    <row r="230" spans="1:14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</row>
    <row r="231" spans="1:14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</row>
    <row r="232" spans="1:14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</row>
    <row r="233" spans="1:14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</row>
    <row r="234" spans="1:14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</row>
    <row r="235" spans="1:14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</row>
    <row r="236" spans="1:14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</row>
    <row r="237" spans="1:14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</row>
    <row r="238" spans="1:14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</row>
    <row r="239" spans="1:14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</row>
    <row r="240" spans="1:14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</row>
    <row r="241" spans="1:14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</row>
    <row r="242" spans="1:14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</row>
    <row r="243" spans="1:14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</row>
    <row r="244" spans="1:14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</row>
    <row r="245" spans="1:14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</row>
    <row r="246" spans="1:14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</row>
    <row r="247" spans="1:14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</row>
    <row r="248" spans="1:14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</row>
    <row r="249" spans="1:14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</row>
    <row r="250" spans="1:14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</row>
    <row r="251" spans="1:14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</row>
    <row r="252" spans="1:14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</row>
    <row r="253" spans="1:14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</row>
    <row r="254" spans="1:14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</row>
    <row r="255" spans="1:14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</row>
    <row r="256" spans="1:14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</row>
    <row r="257" spans="1:14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</row>
    <row r="258" spans="1:14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</row>
    <row r="259" spans="1:14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</row>
    <row r="260" spans="1:14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</row>
    <row r="261" spans="1:14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</row>
    <row r="262" spans="1:14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</row>
    <row r="263" spans="1:14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</row>
    <row r="264" spans="1:14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</row>
    <row r="265" spans="1:14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</row>
    <row r="266" spans="1:14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</row>
    <row r="267" spans="1:14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</row>
    <row r="268" spans="1:14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</row>
    <row r="269" spans="1:14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</row>
    <row r="270" spans="1:14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</row>
    <row r="271" spans="1:14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</row>
    <row r="272" spans="1:14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</row>
    <row r="273" spans="1:14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</row>
  </sheetData>
  <hyperlinks>
    <hyperlink ref="A65" r:id="rId1"/>
  </hyperlinks>
  <pageMargins left="0.51181102362204722" right="0.51181102362204722" top="0.78740157480314965" bottom="0.78740157480314965" header="0.31496062992125984" footer="0.31496062992125984"/>
  <pageSetup paperSize="9" scale="45" orientation="landscape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5"/>
  <sheetViews>
    <sheetView topLeftCell="A16" zoomScale="90" zoomScaleNormal="90" workbookViewId="0">
      <selection activeCell="A28" sqref="A28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4" width="5" style="2" customWidth="1"/>
    <col min="5" max="5" width="5.140625" style="2" customWidth="1"/>
    <col min="6" max="6" width="5" style="2" customWidth="1"/>
    <col min="7" max="7" width="5.140625" style="2" customWidth="1"/>
    <col min="8" max="8" width="5" style="2" customWidth="1"/>
    <col min="9" max="9" width="5.140625" style="2" customWidth="1"/>
    <col min="10" max="10" width="5" style="2" customWidth="1"/>
    <col min="11" max="11" width="5.28515625" style="2" customWidth="1"/>
    <col min="12" max="15" width="5" style="2" customWidth="1"/>
    <col min="16" max="17" width="5.140625" style="2" customWidth="1"/>
    <col min="18" max="19" width="5" style="2" customWidth="1"/>
    <col min="20" max="20" width="5.140625" style="2" customWidth="1"/>
    <col min="21" max="22" width="5" style="2" customWidth="1"/>
    <col min="23" max="23" width="5.28515625" style="2" customWidth="1"/>
    <col min="24" max="24" width="5.140625" style="2" customWidth="1"/>
    <col min="25" max="25" width="5" style="2" customWidth="1"/>
    <col min="26" max="26" width="5.140625" style="2" customWidth="1"/>
    <col min="27" max="27" width="5" style="2" customWidth="1"/>
    <col min="28" max="28" width="5.28515625" style="2" customWidth="1"/>
    <col min="29" max="31" width="5" style="2" customWidth="1"/>
    <col min="32" max="32" width="5.7109375" style="2" customWidth="1"/>
    <col min="33" max="33" width="7.42578125" style="7" customWidth="1"/>
    <col min="34" max="34" width="7.28515625" style="9" bestFit="1" customWidth="1"/>
  </cols>
  <sheetData>
    <row r="1" spans="1:34" ht="20.100000000000001" customHeight="1" x14ac:dyDescent="0.2">
      <c r="A1" s="148" t="s">
        <v>166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50"/>
    </row>
    <row r="2" spans="1:34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4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[1]Agosto!$C$5</f>
        <v>35.6</v>
      </c>
      <c r="C5" s="102">
        <f>[1]Agosto!$C$6</f>
        <v>35.6</v>
      </c>
      <c r="D5" s="102">
        <f>[1]Agosto!$C$7</f>
        <v>33.9</v>
      </c>
      <c r="E5" s="102">
        <f>[1]Agosto!$C$8</f>
        <v>26.2</v>
      </c>
      <c r="F5" s="102">
        <f>[1]Agosto!$C$9</f>
        <v>26.5</v>
      </c>
      <c r="G5" s="102">
        <f>[1]Agosto!$C$10</f>
        <v>28.5</v>
      </c>
      <c r="H5" s="102">
        <f>[1]Agosto!$C$11</f>
        <v>32</v>
      </c>
      <c r="I5" s="102">
        <f>[1]Agosto!$C$12</f>
        <v>25.7</v>
      </c>
      <c r="J5" s="102">
        <f>[1]Agosto!$C$13</f>
        <v>21.8</v>
      </c>
      <c r="K5" s="102">
        <f>[1]Agosto!$C$14</f>
        <v>24</v>
      </c>
      <c r="L5" s="102">
        <f>[1]Agosto!$C$15</f>
        <v>25.7</v>
      </c>
      <c r="M5" s="102">
        <f>[1]Agosto!$C$16</f>
        <v>27.1</v>
      </c>
      <c r="N5" s="102">
        <f>[1]Agosto!$C$17</f>
        <v>31</v>
      </c>
      <c r="O5" s="102">
        <f>[1]Agosto!$C$18</f>
        <v>31.1</v>
      </c>
      <c r="P5" s="102">
        <f>[1]Agosto!$C$19</f>
        <v>29.9</v>
      </c>
      <c r="Q5" s="102">
        <f>[1]Agosto!$C$20</f>
        <v>32.6</v>
      </c>
      <c r="R5" s="102">
        <f>[1]Agosto!$C$21</f>
        <v>35.5</v>
      </c>
      <c r="S5" s="102">
        <f>[1]Agosto!$C$22</f>
        <v>34.9</v>
      </c>
      <c r="T5" s="102">
        <f>[1]Agosto!$C$23</f>
        <v>37.5</v>
      </c>
      <c r="U5" s="102">
        <f>[1]Agosto!$C$24</f>
        <v>27.9</v>
      </c>
      <c r="V5" s="102">
        <f>[1]Agosto!$C$25</f>
        <v>37.4</v>
      </c>
      <c r="W5" s="102">
        <f>[1]Agosto!$C$26</f>
        <v>38</v>
      </c>
      <c r="X5" s="102">
        <f>[1]Agosto!$C$27</f>
        <v>38.4</v>
      </c>
      <c r="Y5" s="102">
        <f>[1]Agosto!$C$28</f>
        <v>27.7</v>
      </c>
      <c r="Z5" s="102">
        <f>[1]Agosto!$C$29</f>
        <v>28.2</v>
      </c>
      <c r="AA5" s="102">
        <f>[1]Agosto!$C$30</f>
        <v>29</v>
      </c>
      <c r="AB5" s="102">
        <f>[1]Agosto!$C$31</f>
        <v>32.4</v>
      </c>
      <c r="AC5" s="102">
        <f>[1]Agosto!$C$32</f>
        <v>26.4</v>
      </c>
      <c r="AD5" s="102">
        <f>[1]Agosto!$C$33</f>
        <v>33.9</v>
      </c>
      <c r="AE5" s="102">
        <f>[1]Agosto!$C$34</f>
        <v>34.799999999999997</v>
      </c>
      <c r="AF5" s="102">
        <f>[1]Agosto!$C$35</f>
        <v>36.6</v>
      </c>
      <c r="AG5" s="107">
        <f t="shared" ref="AG5:AG65" si="1">MAX(B5:AF5)</f>
        <v>38.4</v>
      </c>
      <c r="AH5" s="108">
        <f t="shared" ref="AH5:AH65" si="2">AVERAGE(B5:AF5)</f>
        <v>31.154838709677417</v>
      </c>
    </row>
    <row r="6" spans="1:34" s="5" customFormat="1" x14ac:dyDescent="0.2">
      <c r="A6" s="47" t="s">
        <v>291</v>
      </c>
      <c r="B6" s="102" t="str">
        <f>[2]Agosto!$C$5</f>
        <v>*</v>
      </c>
      <c r="C6" s="102" t="str">
        <f>[2]Agosto!$C$6</f>
        <v>*</v>
      </c>
      <c r="D6" s="102" t="str">
        <f>[2]Agosto!$C$7</f>
        <v>*</v>
      </c>
      <c r="E6" s="102" t="str">
        <f>[2]Agosto!$C$8</f>
        <v>*</v>
      </c>
      <c r="F6" s="102" t="str">
        <f>[2]Agosto!$C$9</f>
        <v>*</v>
      </c>
      <c r="G6" s="102" t="str">
        <f>[2]Agosto!$C$10</f>
        <v>*</v>
      </c>
      <c r="H6" s="102" t="str">
        <f>[2]Agosto!$C$11</f>
        <v>*</v>
      </c>
      <c r="I6" s="102" t="str">
        <f>[2]Agosto!$C$12</f>
        <v>*</v>
      </c>
      <c r="J6" s="102" t="str">
        <f>[2]Agosto!$C$13</f>
        <v>*</v>
      </c>
      <c r="K6" s="102" t="str">
        <f>[2]Agosto!$C$14</f>
        <v>*</v>
      </c>
      <c r="L6" s="102" t="str">
        <f>[2]Agosto!$C$15</f>
        <v>*</v>
      </c>
      <c r="M6" s="102" t="str">
        <f>[2]Agosto!$C$16</f>
        <v>*</v>
      </c>
      <c r="N6" s="102" t="str">
        <f>[2]Agosto!$C$17</f>
        <v>*</v>
      </c>
      <c r="O6" s="102" t="str">
        <f>[2]Agosto!$C$18</f>
        <v>*</v>
      </c>
      <c r="P6" s="102" t="str">
        <f>[2]Agosto!$C$19</f>
        <v>*</v>
      </c>
      <c r="Q6" s="102" t="str">
        <f>[2]Agosto!$C$20</f>
        <v>*</v>
      </c>
      <c r="R6" s="102" t="str">
        <f>[2]Agosto!$C$21</f>
        <v>*</v>
      </c>
      <c r="S6" s="102" t="str">
        <f>[2]Agosto!$C$22</f>
        <v>*</v>
      </c>
      <c r="T6" s="102" t="str">
        <f>[2]Agosto!$C$23</f>
        <v>*</v>
      </c>
      <c r="U6" s="102" t="str">
        <f>[2]Agosto!$C$24</f>
        <v>*</v>
      </c>
      <c r="V6" s="102">
        <f>[2]Agosto!$C$25</f>
        <v>35.5</v>
      </c>
      <c r="W6" s="102">
        <f>[2]Agosto!$C$26</f>
        <v>36</v>
      </c>
      <c r="X6" s="102">
        <f>[2]Agosto!$C$27</f>
        <v>35.4</v>
      </c>
      <c r="Y6" s="102">
        <f>[2]Agosto!$C$28</f>
        <v>28.4</v>
      </c>
      <c r="Z6" s="102">
        <f>[2]Agosto!$C$29</f>
        <v>28</v>
      </c>
      <c r="AA6" s="102">
        <f>[2]Agosto!$C$30</f>
        <v>26.3</v>
      </c>
      <c r="AB6" s="102">
        <f>[2]Agosto!$C$31</f>
        <v>31.4</v>
      </c>
      <c r="AC6" s="102">
        <f>[2]Agosto!$C$32</f>
        <v>27</v>
      </c>
      <c r="AD6" s="102">
        <f>[2]Agosto!$C$33</f>
        <v>33.1</v>
      </c>
      <c r="AE6" s="102">
        <f>[2]Agosto!$C$34</f>
        <v>33.6</v>
      </c>
      <c r="AF6" s="102">
        <f>[2]Agosto!$C$35</f>
        <v>35.5</v>
      </c>
      <c r="AG6" s="107">
        <f t="shared" si="1"/>
        <v>36</v>
      </c>
      <c r="AH6" s="108">
        <f t="shared" si="2"/>
        <v>31.83636363636364</v>
      </c>
    </row>
    <row r="7" spans="1:34" s="5" customFormat="1" x14ac:dyDescent="0.2">
      <c r="A7" s="47" t="s">
        <v>289</v>
      </c>
      <c r="B7" s="104" t="str">
        <f>[3]Agosto!$C$5</f>
        <v>*</v>
      </c>
      <c r="C7" s="104" t="str">
        <f>[3]Agosto!$C$6</f>
        <v>*</v>
      </c>
      <c r="D7" s="104" t="str">
        <f>[3]Agosto!$C$7</f>
        <v>*</v>
      </c>
      <c r="E7" s="104" t="str">
        <f>[3]Agosto!$C$8</f>
        <v>*</v>
      </c>
      <c r="F7" s="104" t="str">
        <f>[3]Agosto!$C$9</f>
        <v>*</v>
      </c>
      <c r="G7" s="104" t="str">
        <f>[3]Agosto!$C$10</f>
        <v>*</v>
      </c>
      <c r="H7" s="104" t="str">
        <f>[3]Agosto!$C$11</f>
        <v>*</v>
      </c>
      <c r="I7" s="104" t="str">
        <f>[3]Agosto!$C$12</f>
        <v>*</v>
      </c>
      <c r="J7" s="104" t="str">
        <f>[3]Agosto!$C$13</f>
        <v>*</v>
      </c>
      <c r="K7" s="104" t="str">
        <f>[3]Agosto!$C$14</f>
        <v>*</v>
      </c>
      <c r="L7" s="104" t="str">
        <f>[3]Agosto!$C$15</f>
        <v>*</v>
      </c>
      <c r="M7" s="104" t="str">
        <f>[3]Agosto!$C$16</f>
        <v>*</v>
      </c>
      <c r="N7" s="104" t="str">
        <f>[3]Agosto!$C$17</f>
        <v>*</v>
      </c>
      <c r="O7" s="104">
        <f>[3]Agosto!$C$18</f>
        <v>32.1</v>
      </c>
      <c r="P7" s="104">
        <f>[3]Agosto!$C$19</f>
        <v>33.200000000000003</v>
      </c>
      <c r="Q7" s="104">
        <f>[3]Agosto!$C$20</f>
        <v>35.200000000000003</v>
      </c>
      <c r="R7" s="104">
        <f>[3]Agosto!$C$21</f>
        <v>36.200000000000003</v>
      </c>
      <c r="S7" s="104">
        <f>[3]Agosto!$C$22</f>
        <v>36.799999999999997</v>
      </c>
      <c r="T7" s="104">
        <f>[3]Agosto!$C$23</f>
        <v>37.200000000000003</v>
      </c>
      <c r="U7" s="104">
        <f>[3]Agosto!$C$24</f>
        <v>31.1</v>
      </c>
      <c r="V7" s="104">
        <f>[3]Agosto!$C$25</f>
        <v>36.799999999999997</v>
      </c>
      <c r="W7" s="104">
        <f>[3]Agosto!$C$26</f>
        <v>37</v>
      </c>
      <c r="X7" s="104">
        <f>[3]Agosto!$C$27</f>
        <v>37</v>
      </c>
      <c r="Y7" s="104">
        <f>[3]Agosto!$C$28</f>
        <v>28.8</v>
      </c>
      <c r="Z7" s="104">
        <f>[3]Agosto!$C$29</f>
        <v>29.7</v>
      </c>
      <c r="AA7" s="104">
        <f>[3]Agosto!$C$30</f>
        <v>31.1</v>
      </c>
      <c r="AB7" s="104">
        <f>[3]Agosto!$C$31</f>
        <v>33.700000000000003</v>
      </c>
      <c r="AC7" s="104">
        <f>[3]Agosto!$C$32</f>
        <v>35.299999999999997</v>
      </c>
      <c r="AD7" s="104">
        <f>[3]Agosto!$C$33</f>
        <v>34.700000000000003</v>
      </c>
      <c r="AE7" s="104">
        <f>[3]Agosto!$C$34</f>
        <v>36.6</v>
      </c>
      <c r="AF7" s="104">
        <f>[3]Agosto!$C$35</f>
        <v>36.799999999999997</v>
      </c>
      <c r="AG7" s="107">
        <f t="shared" si="1"/>
        <v>37.200000000000003</v>
      </c>
      <c r="AH7" s="108">
        <f t="shared" si="2"/>
        <v>34.405555555555551</v>
      </c>
    </row>
    <row r="8" spans="1:34" x14ac:dyDescent="0.2">
      <c r="A8" s="47" t="s">
        <v>0</v>
      </c>
      <c r="B8" s="104">
        <f>[4]Agosto!$C$5</f>
        <v>30.9</v>
      </c>
      <c r="C8" s="104">
        <f>[4]Agosto!$C$6</f>
        <v>34</v>
      </c>
      <c r="D8" s="104">
        <f>[4]Agosto!$C$7</f>
        <v>32.1</v>
      </c>
      <c r="E8" s="104">
        <f>[4]Agosto!$C$8</f>
        <v>23.8</v>
      </c>
      <c r="F8" s="104">
        <f>[4]Agosto!$C$9</f>
        <v>26.7</v>
      </c>
      <c r="G8" s="104">
        <f>[4]Agosto!$C$10</f>
        <v>25.5</v>
      </c>
      <c r="H8" s="104">
        <f>[4]Agosto!$C$11</f>
        <v>25.9</v>
      </c>
      <c r="I8" s="104">
        <f>[4]Agosto!$C$12</f>
        <v>20.399999999999999</v>
      </c>
      <c r="J8" s="104">
        <f>[4]Agosto!$C$13</f>
        <v>16.5</v>
      </c>
      <c r="K8" s="104">
        <f>[4]Agosto!$C$14</f>
        <v>21.7</v>
      </c>
      <c r="L8" s="104">
        <f>[4]Agosto!$C$15</f>
        <v>24.9</v>
      </c>
      <c r="M8" s="104">
        <f>[4]Agosto!$C$16</f>
        <v>26.1</v>
      </c>
      <c r="N8" s="104">
        <f>[4]Agosto!$C$17</f>
        <v>29.3</v>
      </c>
      <c r="O8" s="104">
        <f>[4]Agosto!$C$18</f>
        <v>28.6</v>
      </c>
      <c r="P8" s="104">
        <f>[4]Agosto!$C$19</f>
        <v>28.6</v>
      </c>
      <c r="Q8" s="104">
        <f>[4]Agosto!$C$20</f>
        <v>29.8</v>
      </c>
      <c r="R8" s="104">
        <f>[4]Agosto!$C$21</f>
        <v>31.9</v>
      </c>
      <c r="S8" s="104">
        <f>[4]Agosto!$C$22</f>
        <v>33.4</v>
      </c>
      <c r="T8" s="104">
        <f>[4]Agosto!$C$23</f>
        <v>35.200000000000003</v>
      </c>
      <c r="U8" s="104">
        <f>[4]Agosto!$C$24</f>
        <v>26.8</v>
      </c>
      <c r="V8" s="104">
        <f>[4]Agosto!$C$25</f>
        <v>33.1</v>
      </c>
      <c r="W8" s="104">
        <f>[4]Agosto!$C$26</f>
        <v>36.200000000000003</v>
      </c>
      <c r="X8" s="104">
        <f>[4]Agosto!$C$27</f>
        <v>34.799999999999997</v>
      </c>
      <c r="Y8" s="104">
        <f>[4]Agosto!$C$28</f>
        <v>16.3</v>
      </c>
      <c r="Z8" s="104">
        <f>[4]Agosto!$C$29</f>
        <v>8.4</v>
      </c>
      <c r="AA8" s="104">
        <f>[4]Agosto!$C$30</f>
        <v>22.6</v>
      </c>
      <c r="AB8" s="104">
        <f>[4]Agosto!$C$31</f>
        <v>27.9</v>
      </c>
      <c r="AC8" s="104">
        <f>[4]Agosto!$C$32</f>
        <v>24.2</v>
      </c>
      <c r="AD8" s="104">
        <f>[4]Agosto!$C$33</f>
        <v>31.9</v>
      </c>
      <c r="AE8" s="104">
        <f>[4]Agosto!$C$34</f>
        <v>32.6</v>
      </c>
      <c r="AF8" s="104">
        <f>[4]Agosto!$C$35</f>
        <v>33.9</v>
      </c>
      <c r="AG8" s="107">
        <f t="shared" si="1"/>
        <v>36.200000000000003</v>
      </c>
      <c r="AH8" s="108">
        <f t="shared" si="2"/>
        <v>27.548387096774192</v>
      </c>
    </row>
    <row r="9" spans="1:34" x14ac:dyDescent="0.2">
      <c r="A9" s="47" t="s">
        <v>301</v>
      </c>
      <c r="B9" s="104" t="str">
        <f>[5]Agosto!$C$5</f>
        <v>*</v>
      </c>
      <c r="C9" s="104" t="str">
        <f>[5]Agosto!$C$6</f>
        <v>*</v>
      </c>
      <c r="D9" s="104" t="str">
        <f>[5]Agosto!$C$7</f>
        <v>*</v>
      </c>
      <c r="E9" s="104" t="str">
        <f>[5]Agosto!$C$8</f>
        <v>*</v>
      </c>
      <c r="F9" s="104" t="str">
        <f>[5]Agosto!$C$9</f>
        <v>*</v>
      </c>
      <c r="G9" s="104" t="str">
        <f>[5]Agosto!$C$10</f>
        <v>*</v>
      </c>
      <c r="H9" s="104" t="str">
        <f>[5]Agosto!$C$11</f>
        <v>*</v>
      </c>
      <c r="I9" s="104" t="str">
        <f>[5]Agosto!$C$12</f>
        <v>*</v>
      </c>
      <c r="J9" s="104" t="str">
        <f>[5]Agosto!$C$13</f>
        <v>*</v>
      </c>
      <c r="K9" s="104" t="str">
        <f>[5]Agosto!$C$14</f>
        <v>*</v>
      </c>
      <c r="L9" s="104" t="str">
        <f>[5]Agosto!$C$15</f>
        <v>*</v>
      </c>
      <c r="M9" s="104" t="str">
        <f>[5]Agosto!$C$16</f>
        <v>*</v>
      </c>
      <c r="N9" s="104" t="str">
        <f>[5]Agosto!$C$17</f>
        <v>*</v>
      </c>
      <c r="O9" s="104" t="str">
        <f>[5]Agosto!$C$18</f>
        <v>*</v>
      </c>
      <c r="P9" s="104" t="str">
        <f>[5]Agosto!$C$19</f>
        <v>*</v>
      </c>
      <c r="Q9" s="104" t="str">
        <f>[5]Agosto!$C$20</f>
        <v>*</v>
      </c>
      <c r="R9" s="104" t="str">
        <f>[5]Agosto!$C$21</f>
        <v>*</v>
      </c>
      <c r="S9" s="104" t="str">
        <f>[5]Agosto!$C$22</f>
        <v>*</v>
      </c>
      <c r="T9" s="104" t="str">
        <f>[5]Agosto!$C$23</f>
        <v>*</v>
      </c>
      <c r="U9" s="104" t="str">
        <f>[5]Agosto!$C$24</f>
        <v>*</v>
      </c>
      <c r="V9" s="104" t="str">
        <f>[5]Agosto!$C$25</f>
        <v>*</v>
      </c>
      <c r="W9" s="104" t="str">
        <f>[5]Agosto!$C$26</f>
        <v>*</v>
      </c>
      <c r="X9" s="104" t="str">
        <f>[5]Agosto!$C$27</f>
        <v>*</v>
      </c>
      <c r="Y9" s="104" t="str">
        <f>[5]Agosto!$C$28</f>
        <v>*</v>
      </c>
      <c r="Z9" s="104" t="str">
        <f>[5]Agosto!$C$29</f>
        <v>*</v>
      </c>
      <c r="AA9" s="104" t="str">
        <f>[5]Agosto!$C$30</f>
        <v>*</v>
      </c>
      <c r="AB9" s="104" t="str">
        <f>[5]Agosto!$C$31</f>
        <v>*</v>
      </c>
      <c r="AC9" s="104" t="str">
        <f>[5]Agosto!$C$32</f>
        <v>*</v>
      </c>
      <c r="AD9" s="104" t="str">
        <f>[5]Agosto!$C$33</f>
        <v>*</v>
      </c>
      <c r="AE9" s="104">
        <f>[5]Agosto!$C$34</f>
        <v>30.2</v>
      </c>
      <c r="AF9" s="104">
        <f>[5]Agosto!$C$35</f>
        <v>31.3</v>
      </c>
      <c r="AG9" s="107">
        <f t="shared" si="1"/>
        <v>31.3</v>
      </c>
      <c r="AH9" s="108">
        <f t="shared" si="2"/>
        <v>30.75</v>
      </c>
    </row>
    <row r="10" spans="1:34" x14ac:dyDescent="0.2">
      <c r="A10" s="47" t="s">
        <v>81</v>
      </c>
      <c r="B10" s="104">
        <f>[6]Agosto!$C$5</f>
        <v>31.7</v>
      </c>
      <c r="C10" s="104">
        <f>[6]Agosto!$C$6</f>
        <v>33.6</v>
      </c>
      <c r="D10" s="104">
        <f>[6]Agosto!$C$7</f>
        <v>34.299999999999997</v>
      </c>
      <c r="E10" s="104">
        <f>[6]Agosto!$C$8</f>
        <v>27</v>
      </c>
      <c r="F10" s="104">
        <f>[6]Agosto!$C$9</f>
        <v>23.8</v>
      </c>
      <c r="G10" s="104">
        <f>[6]Agosto!$C$10</f>
        <v>25.9</v>
      </c>
      <c r="H10" s="104">
        <f>[6]Agosto!$C$11</f>
        <v>29</v>
      </c>
      <c r="I10" s="104">
        <f>[6]Agosto!$C$12</f>
        <v>23.6</v>
      </c>
      <c r="J10" s="104">
        <f>[6]Agosto!$C$13</f>
        <v>17.399999999999999</v>
      </c>
      <c r="K10" s="104">
        <f>[6]Agosto!$C$14</f>
        <v>21.8</v>
      </c>
      <c r="L10" s="104">
        <f>[6]Agosto!$C$15</f>
        <v>24</v>
      </c>
      <c r="M10" s="104">
        <f>[6]Agosto!$C$16</f>
        <v>25.4</v>
      </c>
      <c r="N10" s="104">
        <f>[6]Agosto!$C$17</f>
        <v>28.4</v>
      </c>
      <c r="O10" s="104">
        <f>[6]Agosto!$C$18</f>
        <v>29.2</v>
      </c>
      <c r="P10" s="104">
        <f>[6]Agosto!$C$19</f>
        <v>27.6</v>
      </c>
      <c r="Q10" s="104">
        <f>[6]Agosto!$C$20</f>
        <v>30.3</v>
      </c>
      <c r="R10" s="104">
        <f>[6]Agosto!$C$21</f>
        <v>32.700000000000003</v>
      </c>
      <c r="S10" s="104">
        <f>[6]Agosto!$C$22</f>
        <v>33.6</v>
      </c>
      <c r="T10" s="104">
        <f>[6]Agosto!$C$23</f>
        <v>35.299999999999997</v>
      </c>
      <c r="U10" s="104">
        <f>[6]Agosto!$C$24</f>
        <v>29.7</v>
      </c>
      <c r="V10" s="104">
        <f>[6]Agosto!$C$25</f>
        <v>33.9</v>
      </c>
      <c r="W10" s="104">
        <f>[6]Agosto!$C$26</f>
        <v>36.700000000000003</v>
      </c>
      <c r="X10" s="104">
        <f>[6]Agosto!$C$27</f>
        <v>36.4</v>
      </c>
      <c r="Y10" s="104">
        <f>[6]Agosto!$C$28</f>
        <v>26.5</v>
      </c>
      <c r="Z10" s="104">
        <f>[6]Agosto!$C$29</f>
        <v>22.9</v>
      </c>
      <c r="AA10" s="104">
        <f>[6]Agosto!$C$30</f>
        <v>24.4</v>
      </c>
      <c r="AB10" s="104">
        <f>[6]Agosto!$C$31</f>
        <v>28.8</v>
      </c>
      <c r="AC10" s="104">
        <f>[6]Agosto!$C$32</f>
        <v>25.9</v>
      </c>
      <c r="AD10" s="104">
        <f>[6]Agosto!$C$33</f>
        <v>32.299999999999997</v>
      </c>
      <c r="AE10" s="104">
        <f>[6]Agosto!$C$34</f>
        <v>32.299999999999997</v>
      </c>
      <c r="AF10" s="104">
        <f>[6]Agosto!$C$35</f>
        <v>34.700000000000003</v>
      </c>
      <c r="AG10" s="107">
        <f t="shared" si="1"/>
        <v>36.700000000000003</v>
      </c>
      <c r="AH10" s="108">
        <f t="shared" si="2"/>
        <v>29.00322580645161</v>
      </c>
    </row>
    <row r="11" spans="1:34" x14ac:dyDescent="0.2">
      <c r="A11" s="47" t="s">
        <v>1</v>
      </c>
      <c r="B11" s="104">
        <f>[7]Agosto!$C$5</f>
        <v>35.799999999999997</v>
      </c>
      <c r="C11" s="104">
        <f>[7]Agosto!$C$6</f>
        <v>34.6</v>
      </c>
      <c r="D11" s="104">
        <f>[7]Agosto!$C$7</f>
        <v>34.299999999999997</v>
      </c>
      <c r="E11" s="104">
        <f>[7]Agosto!$C$8</f>
        <v>27.5</v>
      </c>
      <c r="F11" s="104">
        <f>[7]Agosto!$C$9</f>
        <v>27.8</v>
      </c>
      <c r="G11" s="104">
        <f>[7]Agosto!$C$10</f>
        <v>29</v>
      </c>
      <c r="H11" s="104">
        <f>[7]Agosto!$C$11</f>
        <v>30.8</v>
      </c>
      <c r="I11" s="104">
        <f>[7]Agosto!$C$12</f>
        <v>24.6</v>
      </c>
      <c r="J11" s="104">
        <f>[7]Agosto!$C$13</f>
        <v>21.1</v>
      </c>
      <c r="K11" s="104">
        <f>[7]Agosto!$C$14</f>
        <v>24.5</v>
      </c>
      <c r="L11" s="104">
        <f>[7]Agosto!$C$15</f>
        <v>26.4</v>
      </c>
      <c r="M11" s="104">
        <f>[7]Agosto!$C$16</f>
        <v>28.3</v>
      </c>
      <c r="N11" s="104">
        <f>[7]Agosto!$C$17</f>
        <v>31.3</v>
      </c>
      <c r="O11" s="104">
        <f>[7]Agosto!$C$18</f>
        <v>32.1</v>
      </c>
      <c r="P11" s="104">
        <f>[7]Agosto!$C$19</f>
        <v>32.799999999999997</v>
      </c>
      <c r="Q11" s="104">
        <f>[7]Agosto!$C$20</f>
        <v>34.9</v>
      </c>
      <c r="R11" s="104">
        <f>[7]Agosto!$C$21</f>
        <v>37.299999999999997</v>
      </c>
      <c r="S11" s="104">
        <f>[7]Agosto!$C$22</f>
        <v>37.9</v>
      </c>
      <c r="T11" s="104">
        <f>[7]Agosto!$C$23</f>
        <v>36.5</v>
      </c>
      <c r="U11" s="104">
        <f>[7]Agosto!$C$24</f>
        <v>32.799999999999997</v>
      </c>
      <c r="V11" s="104">
        <f>[7]Agosto!$C$25</f>
        <v>37.9</v>
      </c>
      <c r="W11" s="104">
        <f>[7]Agosto!$C$26</f>
        <v>37</v>
      </c>
      <c r="X11" s="104">
        <f>[7]Agosto!$C$27</f>
        <v>37.299999999999997</v>
      </c>
      <c r="Y11" s="104">
        <f>[7]Agosto!$C$28</f>
        <v>22</v>
      </c>
      <c r="Z11" s="104">
        <f>[7]Agosto!$C$29</f>
        <v>22.3</v>
      </c>
      <c r="AA11" s="104">
        <f>[7]Agosto!$C$30</f>
        <v>27.6</v>
      </c>
      <c r="AB11" s="104">
        <f>[7]Agosto!$C$31</f>
        <v>30.6</v>
      </c>
      <c r="AC11" s="104">
        <f>[7]Agosto!$C$32</f>
        <v>31.3</v>
      </c>
      <c r="AD11" s="104">
        <f>[7]Agosto!$C$33</f>
        <v>36.700000000000003</v>
      </c>
      <c r="AE11" s="104">
        <f>[7]Agosto!$C$34</f>
        <v>38.6</v>
      </c>
      <c r="AF11" s="104">
        <f>[7]Agosto!$C$35</f>
        <v>38.299999999999997</v>
      </c>
      <c r="AG11" s="107">
        <f t="shared" si="1"/>
        <v>38.6</v>
      </c>
      <c r="AH11" s="108">
        <f t="shared" si="2"/>
        <v>31.609677419354835</v>
      </c>
    </row>
    <row r="12" spans="1:34" x14ac:dyDescent="0.2">
      <c r="A12" s="47" t="s">
        <v>285</v>
      </c>
      <c r="B12" s="104" t="str">
        <f>[8]Agosto!$C$5</f>
        <v>*</v>
      </c>
      <c r="C12" s="104" t="str">
        <f>[8]Agosto!$C$6</f>
        <v>*</v>
      </c>
      <c r="D12" s="104" t="str">
        <f>[8]Agosto!$C$7</f>
        <v>*</v>
      </c>
      <c r="E12" s="104" t="str">
        <f>[8]Agosto!$C$8</f>
        <v>*</v>
      </c>
      <c r="F12" s="104" t="str">
        <f>[8]Agosto!$C$9</f>
        <v>*</v>
      </c>
      <c r="G12" s="104">
        <f>[8]Agosto!$C$10</f>
        <v>28.3</v>
      </c>
      <c r="H12" s="104">
        <f>[8]Agosto!$C$11</f>
        <v>30.8</v>
      </c>
      <c r="I12" s="104">
        <f>[8]Agosto!$C$12</f>
        <v>26.9</v>
      </c>
      <c r="J12" s="104">
        <f>[8]Agosto!$C$13</f>
        <v>21.8</v>
      </c>
      <c r="K12" s="104">
        <f>[8]Agosto!$C$14</f>
        <v>24.7</v>
      </c>
      <c r="L12" s="104">
        <f>[8]Agosto!$C$15</f>
        <v>26.2</v>
      </c>
      <c r="M12" s="104">
        <f>[8]Agosto!$C$16</f>
        <v>28.3</v>
      </c>
      <c r="N12" s="104">
        <f>[8]Agosto!$C$17</f>
        <v>31.4</v>
      </c>
      <c r="O12" s="104">
        <f>[8]Agosto!$C$18</f>
        <v>32.4</v>
      </c>
      <c r="P12" s="104">
        <f>[8]Agosto!$C$19</f>
        <v>32.5</v>
      </c>
      <c r="Q12" s="104">
        <f>[8]Agosto!$C$20</f>
        <v>34.9</v>
      </c>
      <c r="R12" s="104">
        <f>[8]Agosto!$C$21</f>
        <v>36.4</v>
      </c>
      <c r="S12" s="104">
        <f>[8]Agosto!$C$22</f>
        <v>37.5</v>
      </c>
      <c r="T12" s="104">
        <f>[8]Agosto!$C$23</f>
        <v>37.4</v>
      </c>
      <c r="U12" s="104">
        <f>[8]Agosto!$C$24</f>
        <v>33</v>
      </c>
      <c r="V12" s="104">
        <f>[8]Agosto!$C$25</f>
        <v>38</v>
      </c>
      <c r="W12" s="104">
        <f>[8]Agosto!$C$26</f>
        <v>38.1</v>
      </c>
      <c r="X12" s="104">
        <f>[8]Agosto!$C$27</f>
        <v>38</v>
      </c>
      <c r="Y12" s="104">
        <f>[8]Agosto!$C$28</f>
        <v>20.8</v>
      </c>
      <c r="Z12" s="104">
        <f>[8]Agosto!$C$29</f>
        <v>24.9</v>
      </c>
      <c r="AA12" s="104">
        <f>[8]Agosto!$C$30</f>
        <v>27.1</v>
      </c>
      <c r="AB12" s="104">
        <f>[8]Agosto!$C$31</f>
        <v>31.1</v>
      </c>
      <c r="AC12" s="104">
        <f>[8]Agosto!$C$32</f>
        <v>32.6</v>
      </c>
      <c r="AD12" s="104">
        <f>[8]Agosto!$C$33</f>
        <v>36.200000000000003</v>
      </c>
      <c r="AE12" s="104">
        <f>[8]Agosto!$C$34</f>
        <v>37.799999999999997</v>
      </c>
      <c r="AF12" s="104">
        <f>[8]Agosto!$C$35</f>
        <v>37.700000000000003</v>
      </c>
      <c r="AG12" s="107">
        <f t="shared" si="1"/>
        <v>38.1</v>
      </c>
      <c r="AH12" s="108">
        <f t="shared" si="2"/>
        <v>31.723076923076921</v>
      </c>
    </row>
    <row r="13" spans="1:34" x14ac:dyDescent="0.2">
      <c r="A13" s="47" t="s">
        <v>138</v>
      </c>
      <c r="B13" s="104">
        <f>[9]Agosto!$C$5</f>
        <v>30.1</v>
      </c>
      <c r="C13" s="104">
        <f>[9]Agosto!$C$6</f>
        <v>32.700000000000003</v>
      </c>
      <c r="D13" s="104">
        <f>[9]Agosto!$C$7</f>
        <v>29.7</v>
      </c>
      <c r="E13" s="104">
        <f>[9]Agosto!$C$8</f>
        <v>25.5</v>
      </c>
      <c r="F13" s="104">
        <f>[9]Agosto!$C$9</f>
        <v>23.6</v>
      </c>
      <c r="G13" s="104">
        <f>[9]Agosto!$C$10</f>
        <v>24.7</v>
      </c>
      <c r="H13" s="104">
        <f>[9]Agosto!$C$11</f>
        <v>24.5</v>
      </c>
      <c r="I13" s="104">
        <f>[9]Agosto!$C$12</f>
        <v>17.600000000000001</v>
      </c>
      <c r="J13" s="104">
        <f>[9]Agosto!$C$13</f>
        <v>13.3</v>
      </c>
      <c r="K13" s="104">
        <f>[9]Agosto!$C$14</f>
        <v>20.5</v>
      </c>
      <c r="L13" s="104">
        <f>[9]Agosto!$C$15</f>
        <v>23.3</v>
      </c>
      <c r="M13" s="104">
        <f>[9]Agosto!$C$16</f>
        <v>25.2</v>
      </c>
      <c r="N13" s="104">
        <f>[9]Agosto!$C$17</f>
        <v>26.2</v>
      </c>
      <c r="O13" s="104">
        <f>[9]Agosto!$C$18</f>
        <v>26.5</v>
      </c>
      <c r="P13" s="104">
        <f>[9]Agosto!$C$19</f>
        <v>28.2</v>
      </c>
      <c r="Q13" s="104">
        <f>[9]Agosto!$C$20</f>
        <v>29.1</v>
      </c>
      <c r="R13" s="104">
        <f>[9]Agosto!$C$21</f>
        <v>31.7</v>
      </c>
      <c r="S13" s="104">
        <f>[9]Agosto!$C$22</f>
        <v>32.200000000000003</v>
      </c>
      <c r="T13" s="104">
        <f>[9]Agosto!$C$23</f>
        <v>32.799999999999997</v>
      </c>
      <c r="U13" s="104">
        <f>[9]Agosto!$C$24</f>
        <v>24.9</v>
      </c>
      <c r="V13" s="104">
        <f>[9]Agosto!$C$25</f>
        <v>31.8</v>
      </c>
      <c r="W13" s="104">
        <f>[9]Agosto!$C$26</f>
        <v>33.5</v>
      </c>
      <c r="X13" s="104">
        <f>[9]Agosto!$C$27</f>
        <v>30</v>
      </c>
      <c r="Y13" s="104">
        <f>[9]Agosto!$C$28</f>
        <v>12.7</v>
      </c>
      <c r="Z13" s="104">
        <f>[9]Agosto!$C$29</f>
        <v>8.6999999999999993</v>
      </c>
      <c r="AA13" s="104">
        <f>[9]Agosto!$C$30</f>
        <v>19.3</v>
      </c>
      <c r="AB13" s="104">
        <f>[9]Agosto!$C$31</f>
        <v>24.9</v>
      </c>
      <c r="AC13" s="104">
        <f>[9]Agosto!$C$32</f>
        <v>23.7</v>
      </c>
      <c r="AD13" s="104">
        <f>[9]Agosto!$C$33</f>
        <v>31.2</v>
      </c>
      <c r="AE13" s="104">
        <f>[9]Agosto!$C$34</f>
        <v>31.8</v>
      </c>
      <c r="AF13" s="104">
        <f>[9]Agosto!$C$35</f>
        <v>32.9</v>
      </c>
      <c r="AG13" s="107">
        <f t="shared" si="1"/>
        <v>33.5</v>
      </c>
      <c r="AH13" s="108">
        <f t="shared" si="2"/>
        <v>25.896774193548385</v>
      </c>
    </row>
    <row r="14" spans="1:34" x14ac:dyDescent="0.2">
      <c r="A14" s="47" t="s">
        <v>87</v>
      </c>
      <c r="B14" s="104">
        <f>[10]Agosto!$C$5</f>
        <v>33.6</v>
      </c>
      <c r="C14" s="104">
        <f>[10]Agosto!$C$6</f>
        <v>32.9</v>
      </c>
      <c r="D14" s="104">
        <f>[10]Agosto!$C$7</f>
        <v>30.6</v>
      </c>
      <c r="E14" s="104">
        <f>[10]Agosto!$C$8</f>
        <v>24.3</v>
      </c>
      <c r="F14" s="104">
        <f>[10]Agosto!$C$9</f>
        <v>23.1</v>
      </c>
      <c r="G14" s="104">
        <f>[10]Agosto!$C$10</f>
        <v>27.3</v>
      </c>
      <c r="H14" s="104">
        <f>[10]Agosto!$C$11</f>
        <v>30.2</v>
      </c>
      <c r="I14" s="104">
        <f>[10]Agosto!$C$12</f>
        <v>25.6</v>
      </c>
      <c r="J14" s="104">
        <f>[10]Agosto!$C$13</f>
        <v>21.4</v>
      </c>
      <c r="K14" s="104">
        <f>[10]Agosto!$C$14</f>
        <v>23</v>
      </c>
      <c r="L14" s="104">
        <f>[10]Agosto!$C$15</f>
        <v>23.7</v>
      </c>
      <c r="M14" s="104">
        <f>[10]Agosto!$C$16</f>
        <v>25.4</v>
      </c>
      <c r="N14" s="104">
        <f>[10]Agosto!$C$17</f>
        <v>30.2</v>
      </c>
      <c r="O14" s="104">
        <f>[10]Agosto!$C$18</f>
        <v>29.3</v>
      </c>
      <c r="P14" s="104">
        <f>[10]Agosto!$C$19</f>
        <v>29.5</v>
      </c>
      <c r="Q14" s="104">
        <f>[10]Agosto!$C$20</f>
        <v>33.200000000000003</v>
      </c>
      <c r="R14" s="104">
        <f>[10]Agosto!$C$21</f>
        <v>33.799999999999997</v>
      </c>
      <c r="S14" s="104">
        <f>[10]Agosto!$C$22</f>
        <v>34.1</v>
      </c>
      <c r="T14" s="104">
        <f>[10]Agosto!$C$23</f>
        <v>34.4</v>
      </c>
      <c r="U14" s="104">
        <f>[10]Agosto!$C$24</f>
        <v>31.8</v>
      </c>
      <c r="V14" s="104">
        <f>[10]Agosto!$C$25</f>
        <v>34.4</v>
      </c>
      <c r="W14" s="104">
        <f>[10]Agosto!$C$26</f>
        <v>34.700000000000003</v>
      </c>
      <c r="X14" s="104">
        <f>[10]Agosto!$C$27</f>
        <v>34.200000000000003</v>
      </c>
      <c r="Y14" s="104">
        <f>[10]Agosto!$C$28</f>
        <v>25</v>
      </c>
      <c r="Z14" s="104">
        <f>[10]Agosto!$C$29</f>
        <v>27.4</v>
      </c>
      <c r="AA14" s="104">
        <f>[10]Agosto!$C$30</f>
        <v>27.4</v>
      </c>
      <c r="AB14" s="104">
        <f>[10]Agosto!$C$31</f>
        <v>30.7</v>
      </c>
      <c r="AC14" s="104">
        <f>[10]Agosto!$C$32</f>
        <v>28.9</v>
      </c>
      <c r="AD14" s="104">
        <f>[10]Agosto!$C$33</f>
        <v>33.4</v>
      </c>
      <c r="AE14" s="104">
        <f>[10]Agosto!$C$34</f>
        <v>34.5</v>
      </c>
      <c r="AF14" s="104">
        <f>[10]Agosto!$C$35</f>
        <v>35.5</v>
      </c>
      <c r="AG14" s="107">
        <f t="shared" si="1"/>
        <v>35.5</v>
      </c>
      <c r="AH14" s="108">
        <f t="shared" si="2"/>
        <v>29.79032258064516</v>
      </c>
    </row>
    <row r="15" spans="1:34" x14ac:dyDescent="0.2">
      <c r="A15" s="47" t="s">
        <v>47</v>
      </c>
      <c r="B15" s="104">
        <f>[11]Agosto!$C$5</f>
        <v>30.6</v>
      </c>
      <c r="C15" s="104">
        <f>[11]Agosto!$C$6</f>
        <v>32</v>
      </c>
      <c r="D15" s="104">
        <f>[11]Agosto!$C$7</f>
        <v>32.200000000000003</v>
      </c>
      <c r="E15" s="104">
        <f>[11]Agosto!$C$8</f>
        <v>25</v>
      </c>
      <c r="F15" s="104">
        <f>[11]Agosto!$C$9</f>
        <v>25.3</v>
      </c>
      <c r="G15" s="104">
        <f>[11]Agosto!$C$10</f>
        <v>25.5</v>
      </c>
      <c r="H15" s="104">
        <f>[11]Agosto!$C$11</f>
        <v>28.8</v>
      </c>
      <c r="I15" s="104">
        <f>[11]Agosto!$C$12</f>
        <v>23.1</v>
      </c>
      <c r="J15" s="104">
        <f>[11]Agosto!$C$13</f>
        <v>18.600000000000001</v>
      </c>
      <c r="K15" s="104">
        <f>[11]Agosto!$C$14</f>
        <v>21.6</v>
      </c>
      <c r="L15" s="104">
        <f>[11]Agosto!$C$15</f>
        <v>23.3</v>
      </c>
      <c r="M15" s="104">
        <f>[11]Agosto!$C$16</f>
        <v>23.8</v>
      </c>
      <c r="N15" s="104">
        <f>[11]Agosto!$C$17</f>
        <v>28.2</v>
      </c>
      <c r="O15" s="104">
        <f>[11]Agosto!$C$18</f>
        <v>29.7</v>
      </c>
      <c r="P15" s="104">
        <f>[11]Agosto!$C$19</f>
        <v>26.7</v>
      </c>
      <c r="Q15" s="104">
        <f>[11]Agosto!$C$20</f>
        <v>29.5</v>
      </c>
      <c r="R15" s="104">
        <f>[11]Agosto!$C$21</f>
        <v>30.8</v>
      </c>
      <c r="S15" s="104">
        <f>[11]Agosto!$C$22</f>
        <v>32.4</v>
      </c>
      <c r="T15" s="104">
        <f>[11]Agosto!$C$23</f>
        <v>35.1</v>
      </c>
      <c r="U15" s="104">
        <f>[11]Agosto!$C$24</f>
        <v>28.8</v>
      </c>
      <c r="V15" s="104">
        <f>[11]Agosto!$C$25</f>
        <v>33.6</v>
      </c>
      <c r="W15" s="104">
        <f>[11]Agosto!$C$26</f>
        <v>36.299999999999997</v>
      </c>
      <c r="X15" s="104">
        <f>[11]Agosto!$C$27</f>
        <v>37</v>
      </c>
      <c r="Y15" s="104">
        <f>[11]Agosto!$C$28</f>
        <v>30.8</v>
      </c>
      <c r="Z15" s="104">
        <f>[11]Agosto!$C$29</f>
        <v>26.5</v>
      </c>
      <c r="AA15" s="104">
        <f>[11]Agosto!$C$30</f>
        <v>27.6</v>
      </c>
      <c r="AB15" s="104">
        <f>[11]Agosto!$C$31</f>
        <v>29.8</v>
      </c>
      <c r="AC15" s="104">
        <f>[11]Agosto!$C$32</f>
        <v>25.5</v>
      </c>
      <c r="AD15" s="104">
        <f>[11]Agosto!$C$33</f>
        <v>30.5</v>
      </c>
      <c r="AE15" s="104">
        <f>[11]Agosto!$C$34</f>
        <v>31</v>
      </c>
      <c r="AF15" s="104">
        <f>[11]Agosto!$C$35</f>
        <v>32.4</v>
      </c>
      <c r="AG15" s="107">
        <f t="shared" si="1"/>
        <v>37</v>
      </c>
      <c r="AH15" s="108">
        <f t="shared" si="2"/>
        <v>28.774193548387093</v>
      </c>
    </row>
    <row r="16" spans="1:34" x14ac:dyDescent="0.2">
      <c r="A16" s="47" t="s">
        <v>90</v>
      </c>
      <c r="B16" s="104">
        <f>[12]Agosto!$C$5</f>
        <v>33</v>
      </c>
      <c r="C16" s="104">
        <f>[12]Agosto!$C$6</f>
        <v>33.799999999999997</v>
      </c>
      <c r="D16" s="104">
        <f>[12]Agosto!$C$7</f>
        <v>30.8</v>
      </c>
      <c r="E16" s="104">
        <f>[12]Agosto!$C$8</f>
        <v>26.8</v>
      </c>
      <c r="F16" s="104">
        <f>[12]Agosto!$C$9</f>
        <v>26.9</v>
      </c>
      <c r="G16" s="104">
        <f>[12]Agosto!$C$10</f>
        <v>27.3</v>
      </c>
      <c r="H16" s="104">
        <f>[12]Agosto!$C$11</f>
        <v>27.4</v>
      </c>
      <c r="I16" s="104">
        <f>[12]Agosto!$C$12</f>
        <v>21.9</v>
      </c>
      <c r="J16" s="104">
        <f>[12]Agosto!$C$13</f>
        <v>18.2</v>
      </c>
      <c r="K16" s="104">
        <f>[12]Agosto!$C$14</f>
        <v>21.5</v>
      </c>
      <c r="L16" s="104">
        <f>[12]Agosto!$C$15</f>
        <v>24.6</v>
      </c>
      <c r="M16" s="104">
        <f>[12]Agosto!$C$16</f>
        <v>27.1</v>
      </c>
      <c r="N16" s="104">
        <f>[12]Agosto!$C$17</f>
        <v>30</v>
      </c>
      <c r="O16" s="104">
        <f>[12]Agosto!$C$18</f>
        <v>30.6</v>
      </c>
      <c r="P16" s="104">
        <f>[12]Agosto!$C$19</f>
        <v>30.7</v>
      </c>
      <c r="Q16" s="104">
        <f>[12]Agosto!$C$20</f>
        <v>32.6</v>
      </c>
      <c r="R16" s="104">
        <f>[12]Agosto!$C$21</f>
        <v>34.799999999999997</v>
      </c>
      <c r="S16" s="104">
        <f>[12]Agosto!$C$22</f>
        <v>36.5</v>
      </c>
      <c r="T16" s="104">
        <f>[12]Agosto!$C$23</f>
        <v>35.1</v>
      </c>
      <c r="U16" s="104">
        <f>[12]Agosto!$C$24</f>
        <v>25.5</v>
      </c>
      <c r="V16" s="104">
        <f>[12]Agosto!$C$25</f>
        <v>35.1</v>
      </c>
      <c r="W16" s="104">
        <f>[12]Agosto!$C$26</f>
        <v>35.700000000000003</v>
      </c>
      <c r="X16" s="104">
        <f>[12]Agosto!$C$27</f>
        <v>36.299999999999997</v>
      </c>
      <c r="Y16" s="104">
        <f>[12]Agosto!$C$28</f>
        <v>16.7</v>
      </c>
      <c r="Z16" s="104">
        <f>[12]Agosto!$C$29</f>
        <v>12.5</v>
      </c>
      <c r="AA16" s="104">
        <f>[12]Agosto!$C$30</f>
        <v>23.1</v>
      </c>
      <c r="AB16" s="104">
        <f>[12]Agosto!$C$31</f>
        <v>27.4</v>
      </c>
      <c r="AC16" s="104">
        <f>[12]Agosto!$C$32</f>
        <v>25.8</v>
      </c>
      <c r="AD16" s="104">
        <f>[12]Agosto!$C$33</f>
        <v>34.200000000000003</v>
      </c>
      <c r="AE16" s="104">
        <f>[12]Agosto!$C$34</f>
        <v>36.1</v>
      </c>
      <c r="AF16" s="104">
        <f>[12]Agosto!$C$35</f>
        <v>36</v>
      </c>
      <c r="AG16" s="107">
        <f t="shared" si="1"/>
        <v>36.5</v>
      </c>
      <c r="AH16" s="108">
        <f t="shared" si="2"/>
        <v>28.838709677419363</v>
      </c>
    </row>
    <row r="17" spans="1:38" x14ac:dyDescent="0.2">
      <c r="A17" s="47" t="s">
        <v>95</v>
      </c>
      <c r="B17" s="104">
        <f>[13]Agosto!$C$5</f>
        <v>31.2</v>
      </c>
      <c r="C17" s="104">
        <f>[13]Agosto!$C$6</f>
        <v>33.6</v>
      </c>
      <c r="D17" s="104">
        <f>[13]Agosto!$C$7</f>
        <v>32.299999999999997</v>
      </c>
      <c r="E17" s="104">
        <f>[13]Agosto!$C$8</f>
        <v>25.2</v>
      </c>
      <c r="F17" s="104">
        <f>[13]Agosto!$C$9</f>
        <v>24.7</v>
      </c>
      <c r="G17" s="104">
        <f>[13]Agosto!$C$10</f>
        <v>25.6</v>
      </c>
      <c r="H17" s="104">
        <f>[13]Agosto!$C$11</f>
        <v>26.7</v>
      </c>
      <c r="I17" s="104">
        <f>[13]Agosto!$C$12</f>
        <v>21</v>
      </c>
      <c r="J17" s="104">
        <f>[13]Agosto!$C$13</f>
        <v>16.2</v>
      </c>
      <c r="K17" s="104">
        <f>[13]Agosto!$C$14</f>
        <v>21.9</v>
      </c>
      <c r="L17" s="104">
        <f>[13]Agosto!$C$15</f>
        <v>24.1</v>
      </c>
      <c r="M17" s="104">
        <f>[13]Agosto!$C$16</f>
        <v>25.7</v>
      </c>
      <c r="N17" s="104">
        <f>[13]Agosto!$C$17</f>
        <v>28</v>
      </c>
      <c r="O17" s="104">
        <f>[13]Agosto!$C$18</f>
        <v>28.7</v>
      </c>
      <c r="P17" s="104">
        <f>[13]Agosto!$C$19</f>
        <v>27.5</v>
      </c>
      <c r="Q17" s="104">
        <f>[13]Agosto!$C$20</f>
        <v>29.6</v>
      </c>
      <c r="R17" s="104">
        <f>[13]Agosto!$C$21</f>
        <v>32.4</v>
      </c>
      <c r="S17" s="104">
        <f>[13]Agosto!$C$22</f>
        <v>33.1</v>
      </c>
      <c r="T17" s="104">
        <f>[13]Agosto!$C$23</f>
        <v>34.299999999999997</v>
      </c>
      <c r="U17" s="104">
        <f>[13]Agosto!$C$24</f>
        <v>26.9</v>
      </c>
      <c r="V17" s="104">
        <f>[13]Agosto!$C$25</f>
        <v>32.4</v>
      </c>
      <c r="W17" s="104">
        <f>[13]Agosto!$C$26</f>
        <v>35.700000000000003</v>
      </c>
      <c r="X17" s="104">
        <f>[13]Agosto!$C$27</f>
        <v>35.6</v>
      </c>
      <c r="Y17" s="104">
        <f>[13]Agosto!$C$28</f>
        <v>16.8</v>
      </c>
      <c r="Z17" s="104">
        <f>[13]Agosto!$C$29</f>
        <v>16</v>
      </c>
      <c r="AA17" s="104">
        <f>[13]Agosto!$C$30</f>
        <v>22.1</v>
      </c>
      <c r="AB17" s="104">
        <f>[13]Agosto!$C$31</f>
        <v>26.9</v>
      </c>
      <c r="AC17" s="104">
        <f>[13]Agosto!$C$32</f>
        <v>25.4</v>
      </c>
      <c r="AD17" s="104">
        <f>[13]Agosto!$C$33</f>
        <v>31.6</v>
      </c>
      <c r="AE17" s="104">
        <f>[13]Agosto!$C$34</f>
        <v>32</v>
      </c>
      <c r="AF17" s="104">
        <f>[13]Agosto!$C$35</f>
        <v>33.700000000000003</v>
      </c>
      <c r="AG17" s="107">
        <f t="shared" si="1"/>
        <v>35.700000000000003</v>
      </c>
      <c r="AH17" s="108">
        <f t="shared" si="2"/>
        <v>27.641935483870967</v>
      </c>
    </row>
    <row r="18" spans="1:38" x14ac:dyDescent="0.2">
      <c r="A18" s="47" t="s">
        <v>139</v>
      </c>
      <c r="B18" s="104">
        <f>[14]Agosto!$C$5</f>
        <v>33.9</v>
      </c>
      <c r="C18" s="104">
        <f>[14]Agosto!$C$6</f>
        <v>32.700000000000003</v>
      </c>
      <c r="D18" s="104">
        <f>[14]Agosto!$C$7</f>
        <v>30.9</v>
      </c>
      <c r="E18" s="104">
        <f>[14]Agosto!$C$8</f>
        <v>24.3</v>
      </c>
      <c r="F18" s="104">
        <f>[14]Agosto!$C$9</f>
        <v>25.5</v>
      </c>
      <c r="G18" s="104">
        <f>[14]Agosto!$C$10</f>
        <v>28.5</v>
      </c>
      <c r="H18" s="104">
        <f>[14]Agosto!$C$11</f>
        <v>30.4</v>
      </c>
      <c r="I18" s="104">
        <f>[14]Agosto!$C$12</f>
        <v>26.5</v>
      </c>
      <c r="J18" s="104">
        <f>[14]Agosto!$C$13</f>
        <v>22</v>
      </c>
      <c r="K18" s="104">
        <f>[14]Agosto!$C$14</f>
        <v>24.3</v>
      </c>
      <c r="L18" s="104">
        <f>[14]Agosto!$C$15</f>
        <v>24.1</v>
      </c>
      <c r="M18" s="104">
        <f>[14]Agosto!$C$16</f>
        <v>26.8</v>
      </c>
      <c r="N18" s="104">
        <f>[14]Agosto!$C$17</f>
        <v>30.4</v>
      </c>
      <c r="O18" s="104">
        <f>[14]Agosto!$C$18</f>
        <v>30.3</v>
      </c>
      <c r="P18" s="104">
        <f>[14]Agosto!$C$19</f>
        <v>30.5</v>
      </c>
      <c r="Q18" s="104">
        <f>[14]Agosto!$C$20</f>
        <v>33.799999999999997</v>
      </c>
      <c r="R18" s="104">
        <f>[14]Agosto!$C$21</f>
        <v>34.799999999999997</v>
      </c>
      <c r="S18" s="104">
        <f>[14]Agosto!$C$22</f>
        <v>35.6</v>
      </c>
      <c r="T18" s="104">
        <f>[14]Agosto!$C$23</f>
        <v>35.5</v>
      </c>
      <c r="U18" s="104">
        <f>[14]Agosto!$C$24</f>
        <v>31</v>
      </c>
      <c r="V18" s="104">
        <f>[14]Agosto!$C$25</f>
        <v>35.4</v>
      </c>
      <c r="W18" s="104">
        <f>[14]Agosto!$C$26</f>
        <v>35.4</v>
      </c>
      <c r="X18" s="104">
        <f>[14]Agosto!$C$27</f>
        <v>35.4</v>
      </c>
      <c r="Y18" s="104">
        <f>[14]Agosto!$C$28</f>
        <v>27.4</v>
      </c>
      <c r="Z18" s="104">
        <f>[14]Agosto!$C$29</f>
        <v>29</v>
      </c>
      <c r="AA18" s="104">
        <f>[14]Agosto!$C$30</f>
        <v>26.1</v>
      </c>
      <c r="AB18" s="104">
        <f>[14]Agosto!$C$31</f>
        <v>31.8</v>
      </c>
      <c r="AC18" s="104">
        <f>[14]Agosto!$C$32</f>
        <v>30</v>
      </c>
      <c r="AD18" s="104">
        <f>[14]Agosto!$C$33</f>
        <v>34.200000000000003</v>
      </c>
      <c r="AE18" s="104">
        <f>[14]Agosto!$C$34</f>
        <v>34.5</v>
      </c>
      <c r="AF18" s="104">
        <f>[14]Agosto!$C$35</f>
        <v>36.5</v>
      </c>
      <c r="AG18" s="107">
        <f t="shared" si="1"/>
        <v>36.5</v>
      </c>
      <c r="AH18" s="108">
        <f t="shared" si="2"/>
        <v>30.56451612903226</v>
      </c>
      <c r="AJ18" s="12" t="s">
        <v>35</v>
      </c>
    </row>
    <row r="19" spans="1:38" x14ac:dyDescent="0.2">
      <c r="A19" s="47" t="s">
        <v>2</v>
      </c>
      <c r="B19" s="104">
        <f>[15]Agosto!$C$5</f>
        <v>33.200000000000003</v>
      </c>
      <c r="C19" s="104">
        <f>[15]Agosto!$C$6</f>
        <v>32.700000000000003</v>
      </c>
      <c r="D19" s="104">
        <f>[15]Agosto!$C$7</f>
        <v>31.7</v>
      </c>
      <c r="E19" s="104">
        <f>[15]Agosto!$C$8</f>
        <v>25.2</v>
      </c>
      <c r="F19" s="104">
        <f>[15]Agosto!$C$9</f>
        <v>23.1</v>
      </c>
      <c r="G19" s="104">
        <f>[15]Agosto!$C$10</f>
        <v>27.4</v>
      </c>
      <c r="H19" s="104">
        <f>[15]Agosto!$C$11</f>
        <v>30.6</v>
      </c>
      <c r="I19" s="104">
        <f>[15]Agosto!$C$12</f>
        <v>25.2</v>
      </c>
      <c r="J19" s="104">
        <f>[15]Agosto!$C$13</f>
        <v>20.5</v>
      </c>
      <c r="K19" s="104">
        <f>[15]Agosto!$C$14</f>
        <v>22.2</v>
      </c>
      <c r="L19" s="104">
        <f>[15]Agosto!$C$15</f>
        <v>24.3</v>
      </c>
      <c r="M19" s="104">
        <f>[15]Agosto!$C$16</f>
        <v>25.8</v>
      </c>
      <c r="N19" s="104">
        <f>[15]Agosto!$C$17</f>
        <v>29.4</v>
      </c>
      <c r="O19" s="104">
        <f>[15]Agosto!$C$18</f>
        <v>29.6</v>
      </c>
      <c r="P19" s="104">
        <f>[15]Agosto!$C$19</f>
        <v>30.8</v>
      </c>
      <c r="Q19" s="104">
        <f>[15]Agosto!$C$20</f>
        <v>33.1</v>
      </c>
      <c r="R19" s="104">
        <f>[15]Agosto!$C$21</f>
        <v>34.200000000000003</v>
      </c>
      <c r="S19" s="104">
        <f>[15]Agosto!$C$22</f>
        <v>34.4</v>
      </c>
      <c r="T19" s="104">
        <f>[15]Agosto!$C$23</f>
        <v>34</v>
      </c>
      <c r="U19" s="104">
        <f>[15]Agosto!$C$24</f>
        <v>28.9</v>
      </c>
      <c r="V19" s="104">
        <f>[15]Agosto!$C$25</f>
        <v>34.5</v>
      </c>
      <c r="W19" s="104">
        <f>[15]Agosto!$C$26</f>
        <v>35</v>
      </c>
      <c r="X19" s="104">
        <f>[15]Agosto!$C$27</f>
        <v>34.200000000000003</v>
      </c>
      <c r="Y19" s="104">
        <f>[15]Agosto!$C$28</f>
        <v>28</v>
      </c>
      <c r="Z19" s="104">
        <f>[15]Agosto!$C$29</f>
        <v>25.9</v>
      </c>
      <c r="AA19" s="104">
        <f>[15]Agosto!$C$30</f>
        <v>26.3</v>
      </c>
      <c r="AB19" s="104">
        <f>[15]Agosto!$C$31</f>
        <v>30.1</v>
      </c>
      <c r="AC19" s="104">
        <f>[15]Agosto!$C$32</f>
        <v>29.8</v>
      </c>
      <c r="AD19" s="104">
        <f>[15]Agosto!$C$33</f>
        <v>34.1</v>
      </c>
      <c r="AE19" s="104">
        <f>[15]Agosto!$C$34</f>
        <v>35.299999999999997</v>
      </c>
      <c r="AF19" s="104">
        <f>[15]Agosto!$C$35</f>
        <v>35.6</v>
      </c>
      <c r="AG19" s="107">
        <f t="shared" si="1"/>
        <v>35.6</v>
      </c>
      <c r="AH19" s="108">
        <f t="shared" si="2"/>
        <v>29.841935483870969</v>
      </c>
      <c r="AJ19" s="12" t="s">
        <v>35</v>
      </c>
    </row>
    <row r="20" spans="1:38" x14ac:dyDescent="0.2">
      <c r="A20" s="47" t="s">
        <v>282</v>
      </c>
      <c r="B20" s="104" t="str">
        <f>[16]Agosto!$C$5</f>
        <v>*</v>
      </c>
      <c r="C20" s="104" t="str">
        <f>[16]Agosto!$C$6</f>
        <v>*</v>
      </c>
      <c r="D20" s="104" t="str">
        <f>[16]Agosto!$C$7</f>
        <v>*</v>
      </c>
      <c r="E20" s="104" t="str">
        <f>[16]Agosto!$C$8</f>
        <v>*</v>
      </c>
      <c r="F20" s="104" t="str">
        <f>[16]Agosto!$C$9</f>
        <v>*</v>
      </c>
      <c r="G20" s="104" t="str">
        <f>[16]Agosto!$C$10</f>
        <v>*</v>
      </c>
      <c r="H20" s="104" t="str">
        <f>[16]Agosto!$C$11</f>
        <v>*</v>
      </c>
      <c r="I20" s="104" t="str">
        <f>[16]Agosto!$C$12</f>
        <v>*</v>
      </c>
      <c r="J20" s="104" t="str">
        <f>[16]Agosto!$C$13</f>
        <v>*</v>
      </c>
      <c r="K20" s="104">
        <f>[16]Agosto!$C$14</f>
        <v>20.8</v>
      </c>
      <c r="L20" s="104">
        <f>[16]Agosto!$C$15</f>
        <v>23.3</v>
      </c>
      <c r="M20" s="104">
        <f>[16]Agosto!$C$16</f>
        <v>25.8</v>
      </c>
      <c r="N20" s="104">
        <f>[16]Agosto!$C$17</f>
        <v>29.5</v>
      </c>
      <c r="O20" s="104">
        <f>[16]Agosto!$C$18</f>
        <v>29.5</v>
      </c>
      <c r="P20" s="104">
        <f>[16]Agosto!$C$19</f>
        <v>30.8</v>
      </c>
      <c r="Q20" s="104">
        <f>[16]Agosto!$C$20</f>
        <v>32.5</v>
      </c>
      <c r="R20" s="104">
        <f>[16]Agosto!$C$21</f>
        <v>34.6</v>
      </c>
      <c r="S20" s="104">
        <f>[16]Agosto!$C$22</f>
        <v>35.1</v>
      </c>
      <c r="T20" s="104">
        <f>[16]Agosto!$C$23</f>
        <v>35.9</v>
      </c>
      <c r="U20" s="104">
        <f>[16]Agosto!$C$24</f>
        <v>26.5</v>
      </c>
      <c r="V20" s="104">
        <f>[16]Agosto!$C$25</f>
        <v>35.1</v>
      </c>
      <c r="W20" s="104">
        <f>[16]Agosto!$C$26</f>
        <v>35.6</v>
      </c>
      <c r="X20" s="104">
        <f>[16]Agosto!$C$27</f>
        <v>30.5</v>
      </c>
      <c r="Y20" s="104">
        <f>[16]Agosto!$C$28</f>
        <v>16.3</v>
      </c>
      <c r="Z20" s="104">
        <f>[16]Agosto!$C$29</f>
        <v>9.6</v>
      </c>
      <c r="AA20" s="104">
        <f>[16]Agosto!$C$30</f>
        <v>20.2</v>
      </c>
      <c r="AB20" s="104">
        <f>[16]Agosto!$C$31</f>
        <v>25.9</v>
      </c>
      <c r="AC20" s="104">
        <f>[16]Agosto!$C$32</f>
        <v>28.4</v>
      </c>
      <c r="AD20" s="104">
        <f>[16]Agosto!$C$33</f>
        <v>33.5</v>
      </c>
      <c r="AE20" s="104">
        <f>[16]Agosto!$C$34</f>
        <v>34.700000000000003</v>
      </c>
      <c r="AF20" s="104">
        <f>[16]Agosto!$C$35</f>
        <v>36.299999999999997</v>
      </c>
      <c r="AG20" s="107">
        <f t="shared" si="1"/>
        <v>36.299999999999997</v>
      </c>
      <c r="AH20" s="108">
        <f t="shared" si="2"/>
        <v>28.65454545454546</v>
      </c>
      <c r="AJ20" s="12"/>
    </row>
    <row r="21" spans="1:38" x14ac:dyDescent="0.2">
      <c r="A21" s="47" t="s">
        <v>3</v>
      </c>
      <c r="B21" s="104">
        <f>[17]Agosto!$C$5</f>
        <v>33.5</v>
      </c>
      <c r="C21" s="104">
        <f>[17]Agosto!$C$6</f>
        <v>32.299999999999997</v>
      </c>
      <c r="D21" s="104">
        <f>[17]Agosto!$C$7</f>
        <v>32.299999999999997</v>
      </c>
      <c r="E21" s="104">
        <f>[17]Agosto!$C$8</f>
        <v>29</v>
      </c>
      <c r="F21" s="104">
        <f>[17]Agosto!$C$9</f>
        <v>28</v>
      </c>
      <c r="G21" s="104">
        <f>[17]Agosto!$C$10</f>
        <v>28.7</v>
      </c>
      <c r="H21" s="104">
        <f>[17]Agosto!$C$11</f>
        <v>32.6</v>
      </c>
      <c r="I21" s="104">
        <f>[17]Agosto!$C$12</f>
        <v>29.6</v>
      </c>
      <c r="J21" s="104">
        <f>[17]Agosto!$C$13</f>
        <v>23.1</v>
      </c>
      <c r="K21" s="104">
        <f>[17]Agosto!$C$14</f>
        <v>25.2</v>
      </c>
      <c r="L21" s="104">
        <f>[17]Agosto!$C$15</f>
        <v>25.3</v>
      </c>
      <c r="M21" s="104">
        <f>[17]Agosto!$C$16</f>
        <v>26.3</v>
      </c>
      <c r="N21" s="104">
        <f>[17]Agosto!$C$17</f>
        <v>29.8</v>
      </c>
      <c r="O21" s="104">
        <f>[17]Agosto!$C$18</f>
        <v>31.9</v>
      </c>
      <c r="P21" s="104">
        <f>[17]Agosto!$C$19</f>
        <v>31.7</v>
      </c>
      <c r="Q21" s="104">
        <f>[17]Agosto!$C$20</f>
        <v>33.700000000000003</v>
      </c>
      <c r="R21" s="104">
        <f>[17]Agosto!$C$21</f>
        <v>34.5</v>
      </c>
      <c r="S21" s="104">
        <f>[17]Agosto!$C$22</f>
        <v>33.9</v>
      </c>
      <c r="T21" s="104">
        <f>[17]Agosto!$C$23</f>
        <v>36</v>
      </c>
      <c r="U21" s="104">
        <f>[17]Agosto!$C$24</f>
        <v>35.299999999999997</v>
      </c>
      <c r="V21" s="104">
        <f>[17]Agosto!$C$25</f>
        <v>35.799999999999997</v>
      </c>
      <c r="W21" s="104">
        <f>[17]Agosto!$C$26</f>
        <v>36.299999999999997</v>
      </c>
      <c r="X21" s="104">
        <f>[17]Agosto!$C$27</f>
        <v>36.9</v>
      </c>
      <c r="Y21" s="104">
        <f>[17]Agosto!$C$28</f>
        <v>35.4</v>
      </c>
      <c r="Z21" s="104">
        <f>[17]Agosto!$C$29</f>
        <v>31.4</v>
      </c>
      <c r="AA21" s="104">
        <f>[17]Agosto!$C$30</f>
        <v>31.8</v>
      </c>
      <c r="AB21" s="104">
        <f>[17]Agosto!$C$31</f>
        <v>32.700000000000003</v>
      </c>
      <c r="AC21" s="104">
        <f>[17]Agosto!$C$32</f>
        <v>33.799999999999997</v>
      </c>
      <c r="AD21" s="104">
        <f>[17]Agosto!$C$33</f>
        <v>28.2</v>
      </c>
      <c r="AE21" s="104">
        <f>[17]Agosto!$C$34</f>
        <v>31.9</v>
      </c>
      <c r="AF21" s="104">
        <f>[17]Agosto!$C$35</f>
        <v>34.799999999999997</v>
      </c>
      <c r="AG21" s="107">
        <f t="shared" si="1"/>
        <v>36.9</v>
      </c>
      <c r="AH21" s="108">
        <f t="shared" si="2"/>
        <v>31.667741935483861</v>
      </c>
      <c r="AJ21" s="12"/>
    </row>
    <row r="22" spans="1:38" x14ac:dyDescent="0.2">
      <c r="A22" s="47" t="s">
        <v>4</v>
      </c>
      <c r="B22" s="104">
        <f>[18]Agosto!$C$5</f>
        <v>31.7</v>
      </c>
      <c r="C22" s="104">
        <f>[18]Agosto!$C$6</f>
        <v>30.8</v>
      </c>
      <c r="D22" s="104">
        <f>[18]Agosto!$C$7</f>
        <v>30.7</v>
      </c>
      <c r="E22" s="104">
        <f>[18]Agosto!$C$8</f>
        <v>24.2</v>
      </c>
      <c r="F22" s="104">
        <f>[18]Agosto!$C$9</f>
        <v>25.1</v>
      </c>
      <c r="G22" s="104">
        <f>[18]Agosto!$C$10</f>
        <v>26.5</v>
      </c>
      <c r="H22" s="104">
        <f>[18]Agosto!$C$11</f>
        <v>30.7</v>
      </c>
      <c r="I22" s="104">
        <f>[18]Agosto!$C$12</f>
        <v>28.1</v>
      </c>
      <c r="J22" s="104">
        <f>[18]Agosto!$C$13</f>
        <v>21</v>
      </c>
      <c r="K22" s="104">
        <f>[18]Agosto!$C$14</f>
        <v>23.5</v>
      </c>
      <c r="L22" s="104">
        <f>[18]Agosto!$C$15</f>
        <v>22.9</v>
      </c>
      <c r="M22" s="104">
        <f>[18]Agosto!$C$16</f>
        <v>24.7</v>
      </c>
      <c r="N22" s="104">
        <f>[18]Agosto!$C$17</f>
        <v>28.9</v>
      </c>
      <c r="O22" s="104">
        <f>[18]Agosto!$C$18</f>
        <v>29.8</v>
      </c>
      <c r="P22" s="104">
        <f>[18]Agosto!$C$19</f>
        <v>30.3</v>
      </c>
      <c r="Q22" s="104">
        <f>[18]Agosto!$C$20</f>
        <v>33.1</v>
      </c>
      <c r="R22" s="104">
        <f>[18]Agosto!$C$21</f>
        <v>33.4</v>
      </c>
      <c r="S22" s="104">
        <f>[18]Agosto!$C$22</f>
        <v>31.9</v>
      </c>
      <c r="T22" s="104">
        <f>[18]Agosto!$C$23</f>
        <v>33</v>
      </c>
      <c r="U22" s="104">
        <f>[18]Agosto!$C$24</f>
        <v>32.6</v>
      </c>
      <c r="V22" s="104">
        <f>[18]Agosto!$C$25</f>
        <v>32.9</v>
      </c>
      <c r="W22" s="104">
        <f>[18]Agosto!$C$26</f>
        <v>33.4</v>
      </c>
      <c r="X22" s="104">
        <f>[18]Agosto!$C$27</f>
        <v>34.1</v>
      </c>
      <c r="Y22" s="104">
        <f>[18]Agosto!$C$28</f>
        <v>31.6</v>
      </c>
      <c r="Z22" s="104">
        <f>[18]Agosto!$C$29</f>
        <v>28.4</v>
      </c>
      <c r="AA22" s="104">
        <f>[18]Agosto!$C$30</f>
        <v>28.1</v>
      </c>
      <c r="AB22" s="104">
        <f>[18]Agosto!$C$31</f>
        <v>30.3</v>
      </c>
      <c r="AC22" s="104">
        <f>[18]Agosto!$C$32</f>
        <v>31.9</v>
      </c>
      <c r="AD22" s="104">
        <f>[18]Agosto!$C$33</f>
        <v>26.3</v>
      </c>
      <c r="AE22" s="104">
        <f>[18]Agosto!$C$34</f>
        <v>30.3</v>
      </c>
      <c r="AF22" s="104">
        <f>[18]Agosto!$C$35</f>
        <v>33</v>
      </c>
      <c r="AG22" s="107">
        <f t="shared" si="1"/>
        <v>34.1</v>
      </c>
      <c r="AH22" s="108">
        <f t="shared" si="2"/>
        <v>29.458064516129028</v>
      </c>
    </row>
    <row r="23" spans="1:38" x14ac:dyDescent="0.2">
      <c r="A23" s="47" t="s">
        <v>209</v>
      </c>
      <c r="B23" s="104">
        <f>[19]Agosto!$C$5</f>
        <v>31.8</v>
      </c>
      <c r="C23" s="104">
        <f>[19]Agosto!$C$6</f>
        <v>31.4</v>
      </c>
      <c r="D23" s="104">
        <f>[19]Agosto!$C$7</f>
        <v>29.7</v>
      </c>
      <c r="E23" s="104">
        <f>[19]Agosto!$C$8</f>
        <v>27.4</v>
      </c>
      <c r="F23" s="104">
        <f>[19]Agosto!$C$9</f>
        <v>22.7</v>
      </c>
      <c r="G23" s="104">
        <f>[19]Agosto!$C$10</f>
        <v>25.8</v>
      </c>
      <c r="H23" s="104">
        <f>[19]Agosto!$C$11</f>
        <v>28.2</v>
      </c>
      <c r="I23" s="104">
        <f>[19]Agosto!$C$12</f>
        <v>23.3</v>
      </c>
      <c r="J23" s="104">
        <f>[19]Agosto!$C$13</f>
        <v>18.899999999999999</v>
      </c>
      <c r="K23" s="104">
        <f>[19]Agosto!$C$14</f>
        <v>22.3</v>
      </c>
      <c r="L23" s="104">
        <f>[19]Agosto!$C$15</f>
        <v>22.9</v>
      </c>
      <c r="M23" s="104">
        <f>[19]Agosto!$C$16</f>
        <v>25.3</v>
      </c>
      <c r="N23" s="104">
        <f>[19]Agosto!$C$17</f>
        <v>29.1</v>
      </c>
      <c r="O23" s="104">
        <f>[19]Agosto!$C$18</f>
        <v>28.6</v>
      </c>
      <c r="P23" s="104">
        <f>[19]Agosto!$C$19</f>
        <v>29.5</v>
      </c>
      <c r="Q23" s="104">
        <f>[19]Agosto!$C$20</f>
        <v>32.5</v>
      </c>
      <c r="R23" s="104">
        <f>[19]Agosto!$C$21</f>
        <v>33.200000000000003</v>
      </c>
      <c r="S23" s="104">
        <f>[19]Agosto!$C$22</f>
        <v>33.9</v>
      </c>
      <c r="T23" s="104">
        <f>[19]Agosto!$C$23</f>
        <v>33</v>
      </c>
      <c r="U23" s="104">
        <f>[19]Agosto!$C$24</f>
        <v>30.7</v>
      </c>
      <c r="V23" s="104">
        <f>[19]Agosto!$C$25</f>
        <v>33.9</v>
      </c>
      <c r="W23" s="104">
        <f>[19]Agosto!$C$26</f>
        <v>33.200000000000003</v>
      </c>
      <c r="X23" s="104">
        <f>[19]Agosto!$C$27</f>
        <v>33.1</v>
      </c>
      <c r="Y23" s="104">
        <f>[19]Agosto!$C$28</f>
        <v>26.3</v>
      </c>
      <c r="Z23" s="104">
        <f>[19]Agosto!$C$29</f>
        <v>23.4</v>
      </c>
      <c r="AA23" s="104">
        <f>[19]Agosto!$C$30</f>
        <v>24.7</v>
      </c>
      <c r="AB23" s="104">
        <f>[19]Agosto!$C$31</f>
        <v>28.8</v>
      </c>
      <c r="AC23" s="104">
        <f>[19]Agosto!$C$32</f>
        <v>29.4</v>
      </c>
      <c r="AD23" s="104">
        <f>[19]Agosto!$C$33</f>
        <v>33.700000000000003</v>
      </c>
      <c r="AE23" s="104">
        <f>[19]Agosto!$C$34</f>
        <v>33.799999999999997</v>
      </c>
      <c r="AF23" s="104">
        <f>[19]Agosto!$C$35</f>
        <v>34.200000000000003</v>
      </c>
      <c r="AG23" s="107">
        <f t="shared" si="1"/>
        <v>34.200000000000003</v>
      </c>
      <c r="AH23" s="108">
        <f t="shared" si="2"/>
        <v>28.861290322580647</v>
      </c>
    </row>
    <row r="24" spans="1:38" x14ac:dyDescent="0.2">
      <c r="A24" s="47" t="s">
        <v>5</v>
      </c>
      <c r="B24" s="104">
        <f>[20]Agosto!$C$5</f>
        <v>35.5</v>
      </c>
      <c r="C24" s="104">
        <f>[20]Agosto!$C$6</f>
        <v>35.1</v>
      </c>
      <c r="D24" s="104">
        <f>[20]Agosto!$C$7</f>
        <v>33</v>
      </c>
      <c r="E24" s="104">
        <f>[20]Agosto!$C$8</f>
        <v>27.7</v>
      </c>
      <c r="F24" s="104">
        <f>[20]Agosto!$C$9</f>
        <v>23.2</v>
      </c>
      <c r="G24" s="104">
        <f>[20]Agosto!$C$10</f>
        <v>28.6</v>
      </c>
      <c r="H24" s="104">
        <f>[20]Agosto!$C$11</f>
        <v>29.7</v>
      </c>
      <c r="I24" s="104">
        <f>[20]Agosto!$C$12</f>
        <v>25.3</v>
      </c>
      <c r="J24" s="104">
        <f>[20]Agosto!$C$13</f>
        <v>21.7</v>
      </c>
      <c r="K24" s="104">
        <f>[20]Agosto!$C$14</f>
        <v>25</v>
      </c>
      <c r="L24" s="104">
        <f>[20]Agosto!$C$15</f>
        <v>28</v>
      </c>
      <c r="M24" s="104">
        <f>[20]Agosto!$C$16</f>
        <v>28</v>
      </c>
      <c r="N24" s="104">
        <f>[20]Agosto!$C$17</f>
        <v>32.1</v>
      </c>
      <c r="O24" s="104">
        <f>[20]Agosto!$C$18</f>
        <v>33.799999999999997</v>
      </c>
      <c r="P24" s="104">
        <f>[20]Agosto!$C$19</f>
        <v>34</v>
      </c>
      <c r="Q24" s="104">
        <f>[20]Agosto!$C$20</f>
        <v>34.799999999999997</v>
      </c>
      <c r="R24" s="104">
        <f>[20]Agosto!$C$21</f>
        <v>35.799999999999997</v>
      </c>
      <c r="S24" s="104">
        <f>[20]Agosto!$C$22</f>
        <v>36.5</v>
      </c>
      <c r="T24" s="104">
        <f>[20]Agosto!$C$23</f>
        <v>37.5</v>
      </c>
      <c r="U24" s="104">
        <f>[20]Agosto!$C$24</f>
        <v>32.4</v>
      </c>
      <c r="V24" s="104">
        <f>[20]Agosto!$C$25</f>
        <v>36.799999999999997</v>
      </c>
      <c r="W24" s="104">
        <f>[20]Agosto!$C$26</f>
        <v>37.1</v>
      </c>
      <c r="X24" s="104">
        <f>[20]Agosto!$C$27</f>
        <v>37.6</v>
      </c>
      <c r="Y24" s="104">
        <f>[20]Agosto!$C$28</f>
        <v>22.3</v>
      </c>
      <c r="Z24" s="104">
        <f>[20]Agosto!$C$29</f>
        <v>19.3</v>
      </c>
      <c r="AA24" s="104">
        <f>[20]Agosto!$C$30</f>
        <v>25.8</v>
      </c>
      <c r="AB24" s="104">
        <f>[20]Agosto!$C$31</f>
        <v>30</v>
      </c>
      <c r="AC24" s="104">
        <f>[20]Agosto!$C$32</f>
        <v>33.5</v>
      </c>
      <c r="AD24" s="104">
        <f>[20]Agosto!$C$33</f>
        <v>35.799999999999997</v>
      </c>
      <c r="AE24" s="104">
        <f>[20]Agosto!$C$34</f>
        <v>34.6</v>
      </c>
      <c r="AF24" s="104">
        <f>[20]Agosto!$C$35</f>
        <v>36.4</v>
      </c>
      <c r="AG24" s="107">
        <f t="shared" si="1"/>
        <v>37.6</v>
      </c>
      <c r="AH24" s="108">
        <f t="shared" si="2"/>
        <v>31.190322580645152</v>
      </c>
      <c r="AI24" s="12" t="s">
        <v>35</v>
      </c>
      <c r="AJ24" t="s">
        <v>35</v>
      </c>
      <c r="AL24" t="s">
        <v>35</v>
      </c>
    </row>
    <row r="25" spans="1:38" x14ac:dyDescent="0.2">
      <c r="A25" s="47" t="s">
        <v>273</v>
      </c>
      <c r="B25" s="104">
        <f>[21]Agosto!$C$5</f>
        <v>33.700000000000003</v>
      </c>
      <c r="C25" s="104">
        <f>[21]Agosto!$C$6</f>
        <v>32.700000000000003</v>
      </c>
      <c r="D25" s="104">
        <f>[21]Agosto!$C$7</f>
        <v>31.7</v>
      </c>
      <c r="E25" s="104">
        <f>[21]Agosto!$C$8</f>
        <v>28.6</v>
      </c>
      <c r="F25" s="104">
        <f>[21]Agosto!$C$9</f>
        <v>26.1</v>
      </c>
      <c r="G25" s="104">
        <f>[21]Agosto!$C$10</f>
        <v>27</v>
      </c>
      <c r="H25" s="104">
        <f>[21]Agosto!$C$11</f>
        <v>29.9</v>
      </c>
      <c r="I25" s="104">
        <f>[21]Agosto!$C$12</f>
        <v>26.3</v>
      </c>
      <c r="J25" s="104">
        <f>[21]Agosto!$C$13</f>
        <v>22.2</v>
      </c>
      <c r="K25" s="104">
        <f>[21]Agosto!$C$14</f>
        <v>22.7</v>
      </c>
      <c r="L25" s="104">
        <f>[21]Agosto!$C$15</f>
        <v>26.1</v>
      </c>
      <c r="M25" s="104">
        <f>[21]Agosto!$C$16</f>
        <v>27.7</v>
      </c>
      <c r="N25" s="104">
        <f>[21]Agosto!$C$17</f>
        <v>29.1</v>
      </c>
      <c r="O25" s="104">
        <f>[21]Agosto!$C$18</f>
        <v>30.9</v>
      </c>
      <c r="P25" s="104">
        <f>[21]Agosto!$C$19</f>
        <v>31</v>
      </c>
      <c r="Q25" s="104">
        <f>[21]Agosto!$C$20</f>
        <v>31.8</v>
      </c>
      <c r="R25" s="104">
        <f>[21]Agosto!$C$21</f>
        <v>33.4</v>
      </c>
      <c r="S25" s="104">
        <f>[21]Agosto!$C$22</f>
        <v>34.1</v>
      </c>
      <c r="T25" s="104">
        <f>[21]Agosto!$C$23</f>
        <v>35.5</v>
      </c>
      <c r="U25" s="104">
        <f>[21]Agosto!$C$24</f>
        <v>33.9</v>
      </c>
      <c r="V25" s="104">
        <f>[21]Agosto!$C$25</f>
        <v>34.1</v>
      </c>
      <c r="W25" s="104">
        <f>[21]Agosto!$C$26</f>
        <v>35.6</v>
      </c>
      <c r="X25" s="104">
        <f>[21]Agosto!$C$27</f>
        <v>34.4</v>
      </c>
      <c r="Y25" s="104">
        <f>[21]Agosto!$C$28</f>
        <v>23.4</v>
      </c>
      <c r="Z25" s="104">
        <f>[21]Agosto!$C$29</f>
        <v>23.2</v>
      </c>
      <c r="AA25" s="104">
        <f>[21]Agosto!$C$30</f>
        <v>24.2</v>
      </c>
      <c r="AB25" s="104">
        <f>[21]Agosto!$C$31</f>
        <v>29.1</v>
      </c>
      <c r="AC25" s="104">
        <f>[21]Agosto!$C$32</f>
        <v>31.9</v>
      </c>
      <c r="AD25" s="104">
        <f>[21]Agosto!$C$33</f>
        <v>33.9</v>
      </c>
      <c r="AE25" s="104">
        <f>[21]Agosto!$C$34</f>
        <v>33.6</v>
      </c>
      <c r="AF25" s="104">
        <f>[21]Agosto!$C$35</f>
        <v>35.6</v>
      </c>
      <c r="AG25" s="107">
        <f t="shared" si="1"/>
        <v>35.6</v>
      </c>
      <c r="AH25" s="108">
        <f t="shared" si="2"/>
        <v>30.109677419354842</v>
      </c>
      <c r="AI25" s="12"/>
    </row>
    <row r="26" spans="1:38" x14ac:dyDescent="0.2">
      <c r="A26" s="47" t="s">
        <v>274</v>
      </c>
      <c r="B26" s="104">
        <f>[22]Agosto!$C$5</f>
        <v>36.5</v>
      </c>
      <c r="C26" s="104">
        <f>[22]Agosto!$C$6</f>
        <v>36.1</v>
      </c>
      <c r="D26" s="104">
        <f>[22]Agosto!$C$7</f>
        <v>35.200000000000003</v>
      </c>
      <c r="E26" s="104">
        <f>[22]Agosto!$C$8</f>
        <v>27.2</v>
      </c>
      <c r="F26" s="104">
        <f>[22]Agosto!$C$9</f>
        <v>26.9</v>
      </c>
      <c r="G26" s="104">
        <f>[22]Agosto!$C$10</f>
        <v>28.6</v>
      </c>
      <c r="H26" s="104">
        <f>[22]Agosto!$C$11</f>
        <v>32.9</v>
      </c>
      <c r="I26" s="104">
        <f>[22]Agosto!$C$12</f>
        <v>25.7</v>
      </c>
      <c r="J26" s="104">
        <f>[22]Agosto!$C$13</f>
        <v>22.2</v>
      </c>
      <c r="K26" s="104">
        <f>[22]Agosto!$C$14</f>
        <v>25.7</v>
      </c>
      <c r="L26" s="104">
        <f>[22]Agosto!$C$15</f>
        <v>27.5</v>
      </c>
      <c r="M26" s="104">
        <f>[22]Agosto!$C$16</f>
        <v>28.9</v>
      </c>
      <c r="N26" s="104">
        <f>[22]Agosto!$C$17</f>
        <v>31.6</v>
      </c>
      <c r="O26" s="104">
        <f>[22]Agosto!$C$18</f>
        <v>33.200000000000003</v>
      </c>
      <c r="P26" s="104">
        <f>[22]Agosto!$C$19</f>
        <v>33.1</v>
      </c>
      <c r="Q26" s="104">
        <f>[22]Agosto!$C$20</f>
        <v>35.200000000000003</v>
      </c>
      <c r="R26" s="104">
        <f>[22]Agosto!$C$21</f>
        <v>37</v>
      </c>
      <c r="S26" s="104">
        <f>[22]Agosto!$C$22</f>
        <v>37.6</v>
      </c>
      <c r="T26" s="104">
        <f>[22]Agosto!$C$23</f>
        <v>37.6</v>
      </c>
      <c r="U26" s="104">
        <f>[22]Agosto!$C$24</f>
        <v>35.4</v>
      </c>
      <c r="V26" s="104">
        <f>[22]Agosto!$C$25</f>
        <v>37.9</v>
      </c>
      <c r="W26" s="104">
        <f>[22]Agosto!$C$26</f>
        <v>37.700000000000003</v>
      </c>
      <c r="X26" s="104">
        <f>[22]Agosto!$C$27</f>
        <v>37.9</v>
      </c>
      <c r="Y26" s="104">
        <f>[22]Agosto!$C$28</f>
        <v>24.4</v>
      </c>
      <c r="Z26" s="104">
        <f>[22]Agosto!$C$29</f>
        <v>24.2</v>
      </c>
      <c r="AA26" s="104">
        <f>[22]Agosto!$C$30</f>
        <v>25.8</v>
      </c>
      <c r="AB26" s="104">
        <f>[22]Agosto!$C$31</f>
        <v>31.1</v>
      </c>
      <c r="AC26" s="104">
        <f>[22]Agosto!$C$32</f>
        <v>32.9</v>
      </c>
      <c r="AD26" s="104">
        <f>[22]Agosto!$C$33</f>
        <v>36.299999999999997</v>
      </c>
      <c r="AE26" s="104">
        <f>[22]Agosto!$C$34</f>
        <v>36.799999999999997</v>
      </c>
      <c r="AF26" s="104">
        <f>[22]Agosto!$C$35</f>
        <v>38.6</v>
      </c>
      <c r="AG26" s="107">
        <f t="shared" si="1"/>
        <v>38.6</v>
      </c>
      <c r="AH26" s="108">
        <f t="shared" si="2"/>
        <v>32.183870967741932</v>
      </c>
      <c r="AI26" s="12"/>
    </row>
    <row r="27" spans="1:38" x14ac:dyDescent="0.2">
      <c r="A27" s="47" t="s">
        <v>261</v>
      </c>
      <c r="B27" s="104">
        <f>[23]Agosto!$C$5</f>
        <v>35.799999999999997</v>
      </c>
      <c r="C27" s="104">
        <f>[23]Agosto!$C$6</f>
        <v>36</v>
      </c>
      <c r="D27" s="104">
        <f>[23]Agosto!$C$7</f>
        <v>34</v>
      </c>
      <c r="E27" s="104">
        <f>[23]Agosto!$C$8</f>
        <v>28.3</v>
      </c>
      <c r="F27" s="104">
        <f>[23]Agosto!$C$9</f>
        <v>25.1</v>
      </c>
      <c r="G27" s="104">
        <f>[23]Agosto!$C$10</f>
        <v>28.9</v>
      </c>
      <c r="H27" s="104">
        <f>[23]Agosto!$C$11</f>
        <v>30.5</v>
      </c>
      <c r="I27" s="104">
        <f>[23]Agosto!$C$12</f>
        <v>24.1</v>
      </c>
      <c r="J27" s="104">
        <f>[23]Agosto!$C$13</f>
        <v>20.3</v>
      </c>
      <c r="K27" s="104">
        <f>[23]Agosto!$C$14</f>
        <v>24.6</v>
      </c>
      <c r="L27" s="104">
        <f>[23]Agosto!$C$15</f>
        <v>27.1</v>
      </c>
      <c r="M27" s="104">
        <f>[23]Agosto!$C$16</f>
        <v>28.4</v>
      </c>
      <c r="N27" s="104">
        <f>[23]Agosto!$C$17</f>
        <v>32.6</v>
      </c>
      <c r="O27" s="104">
        <f>[23]Agosto!$C$18</f>
        <v>32.9</v>
      </c>
      <c r="P27" s="104">
        <f>[23]Agosto!$C$19</f>
        <v>33.799999999999997</v>
      </c>
      <c r="Q27" s="104">
        <f>[23]Agosto!$C$20</f>
        <v>35.200000000000003</v>
      </c>
      <c r="R27" s="104">
        <f>[23]Agosto!$C$21</f>
        <v>36.299999999999997</v>
      </c>
      <c r="S27" s="104">
        <f>[23]Agosto!$C$22</f>
        <v>37.799999999999997</v>
      </c>
      <c r="T27" s="104">
        <f>[23]Agosto!$C$23</f>
        <v>37.200000000000003</v>
      </c>
      <c r="U27" s="104">
        <f>[23]Agosto!$C$24</f>
        <v>32.5</v>
      </c>
      <c r="V27" s="104">
        <f>[23]Agosto!$C$25</f>
        <v>37.6</v>
      </c>
      <c r="W27" s="104">
        <f>[23]Agosto!$C$26</f>
        <v>38.1</v>
      </c>
      <c r="X27" s="104">
        <f>[23]Agosto!$C$27</f>
        <v>37</v>
      </c>
      <c r="Y27" s="104">
        <f>[23]Agosto!$C$28</f>
        <v>22.3</v>
      </c>
      <c r="Z27" s="104">
        <f>[23]Agosto!$C$29</f>
        <v>16.3</v>
      </c>
      <c r="AA27" s="104">
        <f>[23]Agosto!$C$30</f>
        <v>25.6</v>
      </c>
      <c r="AB27" s="104">
        <f>[23]Agosto!$C$31</f>
        <v>30</v>
      </c>
      <c r="AC27" s="104">
        <f>[23]Agosto!$C$32</f>
        <v>31.7</v>
      </c>
      <c r="AD27" s="104">
        <f>[23]Agosto!$C$33</f>
        <v>36.700000000000003</v>
      </c>
      <c r="AE27" s="104">
        <f>[23]Agosto!$C$34</f>
        <v>37</v>
      </c>
      <c r="AF27" s="104">
        <f>[23]Agosto!$C$35</f>
        <v>38.299999999999997</v>
      </c>
      <c r="AG27" s="107">
        <f t="shared" si="1"/>
        <v>38.299999999999997</v>
      </c>
      <c r="AH27" s="108">
        <f t="shared" si="2"/>
        <v>31.35483870967742</v>
      </c>
      <c r="AI27" s="12"/>
    </row>
    <row r="28" spans="1:38" x14ac:dyDescent="0.2">
      <c r="A28" s="47" t="s">
        <v>320</v>
      </c>
      <c r="B28" s="104">
        <f>[24]Agosto!$C$5</f>
        <v>35.9</v>
      </c>
      <c r="C28" s="104">
        <f>[24]Agosto!$C$6</f>
        <v>35</v>
      </c>
      <c r="D28" s="104">
        <f>[24]Agosto!$C$7</f>
        <v>32.9</v>
      </c>
      <c r="E28" s="104">
        <f>[24]Agosto!$C$8</f>
        <v>27.1</v>
      </c>
      <c r="F28" s="104">
        <f>[24]Agosto!$C$9</f>
        <v>26.5</v>
      </c>
      <c r="G28" s="104">
        <f>[24]Agosto!$C$10</f>
        <v>29</v>
      </c>
      <c r="H28" s="104">
        <f>[24]Agosto!$C$11</f>
        <v>31.8</v>
      </c>
      <c r="I28" s="104">
        <f>[24]Agosto!$C$12</f>
        <v>24.9</v>
      </c>
      <c r="J28" s="104">
        <f>[24]Agosto!$C$13</f>
        <v>22.5</v>
      </c>
      <c r="K28" s="104">
        <f>[24]Agosto!$C$14</f>
        <v>26.1</v>
      </c>
      <c r="L28" s="104">
        <f>[24]Agosto!$C$15</f>
        <v>27.4</v>
      </c>
      <c r="M28" s="104">
        <f>[24]Agosto!$C$16</f>
        <v>29.1</v>
      </c>
      <c r="N28" s="104">
        <f>[24]Agosto!$C$17</f>
        <v>31.4</v>
      </c>
      <c r="O28" s="104">
        <f>[24]Agosto!$C$18</f>
        <v>32.299999999999997</v>
      </c>
      <c r="P28" s="104">
        <f>[24]Agosto!$C$19</f>
        <v>32.700000000000003</v>
      </c>
      <c r="Q28" s="104">
        <f>[24]Agosto!$C$20</f>
        <v>36</v>
      </c>
      <c r="R28" s="104">
        <f>[24]Agosto!$C$21</f>
        <v>36.9</v>
      </c>
      <c r="S28" s="104">
        <f>[24]Agosto!$C$22</f>
        <v>36.9</v>
      </c>
      <c r="T28" s="104">
        <f>[24]Agosto!$C$23</f>
        <v>37</v>
      </c>
      <c r="U28" s="104">
        <f>[24]Agosto!$C$24</f>
        <v>34.799999999999997</v>
      </c>
      <c r="V28" s="104">
        <f>[24]Agosto!$C$25</f>
        <v>36.9</v>
      </c>
      <c r="W28" s="104">
        <f>[24]Agosto!$C$26</f>
        <v>36.799999999999997</v>
      </c>
      <c r="X28" s="104">
        <f>[24]Agosto!$C$27</f>
        <v>36.799999999999997</v>
      </c>
      <c r="Y28" s="104">
        <f>[24]Agosto!$C$28</f>
        <v>27</v>
      </c>
      <c r="Z28" s="104">
        <f>[24]Agosto!$C$29</f>
        <v>24.7</v>
      </c>
      <c r="AA28" s="104">
        <f>[24]Agosto!$C$30</f>
        <v>27.3</v>
      </c>
      <c r="AB28" s="104">
        <f>[24]Agosto!$C$31</f>
        <v>31.1</v>
      </c>
      <c r="AC28" s="104">
        <f>[24]Agosto!$C$32</f>
        <v>33.9</v>
      </c>
      <c r="AD28" s="104">
        <f>[24]Agosto!$C$33</f>
        <v>36.4</v>
      </c>
      <c r="AE28" s="104">
        <f>[24]Agosto!$C$34</f>
        <v>37.700000000000003</v>
      </c>
      <c r="AF28" s="104">
        <f>[24]Agosto!$C$35</f>
        <v>37.6</v>
      </c>
      <c r="AG28" s="107">
        <f t="shared" si="1"/>
        <v>37.700000000000003</v>
      </c>
      <c r="AH28" s="108">
        <f t="shared" si="2"/>
        <v>32.012903225806447</v>
      </c>
      <c r="AI28" s="12"/>
    </row>
    <row r="29" spans="1:38" x14ac:dyDescent="0.2">
      <c r="A29" s="47" t="s">
        <v>206</v>
      </c>
      <c r="B29" s="104">
        <f>[25]Agosto!$C$5</f>
        <v>35.5</v>
      </c>
      <c r="C29" s="104">
        <f>[25]Agosto!$C$6</f>
        <v>34.6</v>
      </c>
      <c r="D29" s="104">
        <f>[25]Agosto!$C$7</f>
        <v>33.9</v>
      </c>
      <c r="E29" s="104">
        <f>[25]Agosto!$C$8</f>
        <v>22.4</v>
      </c>
      <c r="F29" s="104">
        <f>[25]Agosto!$C$9</f>
        <v>26.8</v>
      </c>
      <c r="G29" s="104">
        <f>[25]Agosto!$C$10</f>
        <v>29.2</v>
      </c>
      <c r="H29" s="104">
        <f>[25]Agosto!$C$11</f>
        <v>31.9</v>
      </c>
      <c r="I29" s="104">
        <f>[25]Agosto!$C$12</f>
        <v>27.6</v>
      </c>
      <c r="J29" s="104">
        <f>[25]Agosto!$C$13</f>
        <v>22.1</v>
      </c>
      <c r="K29" s="104">
        <f>[25]Agosto!$C$14</f>
        <v>25.1</v>
      </c>
      <c r="L29" s="104">
        <f>[25]Agosto!$C$15</f>
        <v>26.9</v>
      </c>
      <c r="M29" s="104">
        <f>[25]Agosto!$C$16</f>
        <v>28.9</v>
      </c>
      <c r="N29" s="104">
        <f>[25]Agosto!$C$17</f>
        <v>31.5</v>
      </c>
      <c r="O29" s="104">
        <f>[25]Agosto!$C$18</f>
        <v>32.6</v>
      </c>
      <c r="P29" s="104">
        <f>[25]Agosto!$C$19</f>
        <v>32.700000000000003</v>
      </c>
      <c r="Q29" s="104">
        <f>[25]Agosto!$C$20</f>
        <v>35.4</v>
      </c>
      <c r="R29" s="104">
        <f>[25]Agosto!$C$21</f>
        <v>36.9</v>
      </c>
      <c r="S29" s="104">
        <f>[25]Agosto!$C$22</f>
        <v>36.5</v>
      </c>
      <c r="T29" s="104">
        <f>[25]Agosto!$C$23</f>
        <v>36.700000000000003</v>
      </c>
      <c r="U29" s="104">
        <f>[25]Agosto!$C$24</f>
        <v>34.4</v>
      </c>
      <c r="V29" s="104">
        <f>[25]Agosto!$C$25</f>
        <v>36.5</v>
      </c>
      <c r="W29" s="104">
        <f>[25]Agosto!$C$26</f>
        <v>36.200000000000003</v>
      </c>
      <c r="X29" s="104">
        <f>[25]Agosto!$C$27</f>
        <v>36.700000000000003</v>
      </c>
      <c r="Y29" s="104">
        <f>[25]Agosto!$C$28</f>
        <v>21.3</v>
      </c>
      <c r="Z29" s="104">
        <f>[25]Agosto!$C$29</f>
        <v>24.9</v>
      </c>
      <c r="AA29" s="104">
        <f>[25]Agosto!$C$30</f>
        <v>25.6</v>
      </c>
      <c r="AB29" s="104">
        <f>[25]Agosto!$C$31</f>
        <v>31</v>
      </c>
      <c r="AC29" s="104">
        <f>[25]Agosto!$C$32</f>
        <v>32.200000000000003</v>
      </c>
      <c r="AD29" s="104">
        <f>[25]Agosto!$C$33</f>
        <v>36</v>
      </c>
      <c r="AE29" s="104">
        <f>[25]Agosto!$C$34</f>
        <v>36.6</v>
      </c>
      <c r="AF29" s="104">
        <f>[25]Agosto!$C$35</f>
        <v>37</v>
      </c>
      <c r="AG29" s="107">
        <f t="shared" si="1"/>
        <v>37</v>
      </c>
      <c r="AH29" s="108">
        <f t="shared" si="2"/>
        <v>31.470967741935489</v>
      </c>
      <c r="AI29" s="12"/>
    </row>
    <row r="30" spans="1:38" x14ac:dyDescent="0.2">
      <c r="A30" s="47" t="s">
        <v>207</v>
      </c>
      <c r="B30" s="104">
        <f>[26]Agosto!$C$5</f>
        <v>35.6</v>
      </c>
      <c r="C30" s="104">
        <f>[26]Agosto!$C$6</f>
        <v>35.5</v>
      </c>
      <c r="D30" s="104">
        <f>[26]Agosto!$C$7</f>
        <v>35.799999999999997</v>
      </c>
      <c r="E30" s="104">
        <f>[26]Agosto!$C$8</f>
        <v>27.4</v>
      </c>
      <c r="F30" s="104">
        <f>[26]Agosto!$C$9</f>
        <v>26.8</v>
      </c>
      <c r="G30" s="104">
        <f>[26]Agosto!$C$10</f>
        <v>28.6</v>
      </c>
      <c r="H30" s="104">
        <f>[26]Agosto!$C$11</f>
        <v>30.3</v>
      </c>
      <c r="I30" s="104">
        <f>[26]Agosto!$C$12</f>
        <v>25.4</v>
      </c>
      <c r="J30" s="104">
        <f>[26]Agosto!$C$13</f>
        <v>21.6</v>
      </c>
      <c r="K30" s="104">
        <f>[26]Agosto!$C$14</f>
        <v>24.4</v>
      </c>
      <c r="L30" s="104">
        <f>[26]Agosto!$C$15</f>
        <v>27.1</v>
      </c>
      <c r="M30" s="104">
        <f>[26]Agosto!$C$16</f>
        <v>28</v>
      </c>
      <c r="N30" s="104">
        <f>[26]Agosto!$C$17</f>
        <v>30.6</v>
      </c>
      <c r="O30" s="104">
        <f>[26]Agosto!$C$18</f>
        <v>32.5</v>
      </c>
      <c r="P30" s="104">
        <f>[26]Agosto!$C$19</f>
        <v>32.200000000000003</v>
      </c>
      <c r="Q30" s="104">
        <f>[26]Agosto!$C$20</f>
        <v>33.9</v>
      </c>
      <c r="R30" s="104">
        <f>[26]Agosto!$C$21</f>
        <v>36.1</v>
      </c>
      <c r="S30" s="104">
        <f>[26]Agosto!$C$22</f>
        <v>38.1</v>
      </c>
      <c r="T30" s="104">
        <f>[26]Agosto!$C$23</f>
        <v>36.9</v>
      </c>
      <c r="U30" s="104">
        <f>[26]Agosto!$C$24</f>
        <v>32.5</v>
      </c>
      <c r="V30" s="104">
        <f>[26]Agosto!$C$25</f>
        <v>38.200000000000003</v>
      </c>
      <c r="W30" s="104">
        <f>[26]Agosto!$C$26</f>
        <v>37.6</v>
      </c>
      <c r="X30" s="104">
        <f>[26]Agosto!$C$27</f>
        <v>37.799999999999997</v>
      </c>
      <c r="Y30" s="104">
        <f>[26]Agosto!$C$28</f>
        <v>20.100000000000001</v>
      </c>
      <c r="Z30" s="104">
        <f>[26]Agosto!$C$29</f>
        <v>20.9</v>
      </c>
      <c r="AA30" s="104">
        <f>[26]Agosto!$C$30</f>
        <v>26.2</v>
      </c>
      <c r="AB30" s="104">
        <f>[26]Agosto!$C$31</f>
        <v>30.5</v>
      </c>
      <c r="AC30" s="104">
        <f>[26]Agosto!$C$32</f>
        <v>33.1</v>
      </c>
      <c r="AD30" s="104">
        <f>[26]Agosto!$C$33</f>
        <v>36</v>
      </c>
      <c r="AE30" s="104">
        <f>[26]Agosto!$C$34</f>
        <v>37.5</v>
      </c>
      <c r="AF30" s="104">
        <f>[26]Agosto!$C$35</f>
        <v>38.1</v>
      </c>
      <c r="AG30" s="107">
        <f t="shared" si="1"/>
        <v>38.200000000000003</v>
      </c>
      <c r="AH30" s="108">
        <f t="shared" si="2"/>
        <v>31.461290322580648</v>
      </c>
      <c r="AI30" s="12"/>
    </row>
    <row r="31" spans="1:38" x14ac:dyDescent="0.2">
      <c r="A31" s="47" t="s">
        <v>33</v>
      </c>
      <c r="B31" s="104">
        <f>[27]Agosto!$C$5</f>
        <v>33.1</v>
      </c>
      <c r="C31" s="104">
        <f>[27]Agosto!$C$6</f>
        <v>32.1</v>
      </c>
      <c r="D31" s="104">
        <f>[27]Agosto!$C$7</f>
        <v>32.299999999999997</v>
      </c>
      <c r="E31" s="104">
        <f>[27]Agosto!$C$8</f>
        <v>25.7</v>
      </c>
      <c r="F31" s="104">
        <f>[27]Agosto!$C$9</f>
        <v>26.5</v>
      </c>
      <c r="G31" s="104">
        <f>[27]Agosto!$C$10</f>
        <v>28.7</v>
      </c>
      <c r="H31" s="104">
        <f>[27]Agosto!$C$11</f>
        <v>29.5</v>
      </c>
      <c r="I31" s="104">
        <f>[27]Agosto!$C$12</f>
        <v>27.3</v>
      </c>
      <c r="J31" s="104">
        <f>[27]Agosto!$C$13</f>
        <v>21.4</v>
      </c>
      <c r="K31" s="104">
        <f>[27]Agosto!$C$14</f>
        <v>24.3</v>
      </c>
      <c r="L31" s="104">
        <f>[27]Agosto!$C$15</f>
        <v>24.5</v>
      </c>
      <c r="M31" s="104">
        <f>[27]Agosto!$C$16</f>
        <v>27.2</v>
      </c>
      <c r="N31" s="104">
        <f>[27]Agosto!$C$17</f>
        <v>29.6</v>
      </c>
      <c r="O31" s="104">
        <f>[27]Agosto!$C$18</f>
        <v>30.5</v>
      </c>
      <c r="P31" s="104">
        <f>[27]Agosto!$C$19</f>
        <v>32</v>
      </c>
      <c r="Q31" s="104">
        <f>[27]Agosto!$C$20</f>
        <v>34.200000000000003</v>
      </c>
      <c r="R31" s="104">
        <f>[27]Agosto!$C$21</f>
        <v>34.1</v>
      </c>
      <c r="S31" s="104">
        <f>[27]Agosto!$C$22</f>
        <v>34.4</v>
      </c>
      <c r="T31" s="104">
        <f>[27]Agosto!$C$23</f>
        <v>34.1</v>
      </c>
      <c r="U31" s="104">
        <f>[27]Agosto!$C$24</f>
        <v>30.3</v>
      </c>
      <c r="V31" s="104">
        <f>[27]Agosto!$C$25</f>
        <v>34.5</v>
      </c>
      <c r="W31" s="104">
        <f>[27]Agosto!$C$26</f>
        <v>34.9</v>
      </c>
      <c r="X31" s="104">
        <f>[27]Agosto!$C$27</f>
        <v>34.299999999999997</v>
      </c>
      <c r="Y31" s="104">
        <f>[27]Agosto!$C$28</f>
        <v>28.6</v>
      </c>
      <c r="Z31" s="104">
        <f>[27]Agosto!$C$29</f>
        <v>30</v>
      </c>
      <c r="AA31" s="104">
        <f>[27]Agosto!$C$30</f>
        <v>28.9</v>
      </c>
      <c r="AB31" s="104">
        <f>[27]Agosto!$C$31</f>
        <v>32.200000000000003</v>
      </c>
      <c r="AC31" s="104">
        <f>[27]Agosto!$C$32</f>
        <v>33</v>
      </c>
      <c r="AD31" s="104">
        <f>[27]Agosto!$C$33</f>
        <v>30</v>
      </c>
      <c r="AE31" s="104">
        <f>[27]Agosto!$C$34</f>
        <v>32.6</v>
      </c>
      <c r="AF31" s="104">
        <f>[27]Agosto!$C$35</f>
        <v>34.4</v>
      </c>
      <c r="AG31" s="107">
        <f t="shared" si="1"/>
        <v>34.9</v>
      </c>
      <c r="AH31" s="108">
        <f t="shared" si="2"/>
        <v>30.490322580645159</v>
      </c>
      <c r="AJ31" t="s">
        <v>157</v>
      </c>
      <c r="AL31" t="s">
        <v>35</v>
      </c>
    </row>
    <row r="32" spans="1:38" x14ac:dyDescent="0.2">
      <c r="A32" s="47" t="s">
        <v>6</v>
      </c>
      <c r="B32" s="104">
        <f>[28]Agosto!$C$5</f>
        <v>36.9</v>
      </c>
      <c r="C32" s="104">
        <f>[28]Agosto!$C$6</f>
        <v>34.1</v>
      </c>
      <c r="D32" s="104">
        <f>[28]Agosto!$C$7</f>
        <v>33.799999999999997</v>
      </c>
      <c r="E32" s="104">
        <f>[28]Agosto!$C$8</f>
        <v>24.5</v>
      </c>
      <c r="F32" s="104">
        <f>[28]Agosto!$C$9</f>
        <v>26.9</v>
      </c>
      <c r="G32" s="104">
        <f>[28]Agosto!$C$10</f>
        <v>29.8</v>
      </c>
      <c r="H32" s="104">
        <f>[28]Agosto!$C$11</f>
        <v>32.799999999999997</v>
      </c>
      <c r="I32" s="104">
        <f>[28]Agosto!$C$12</f>
        <v>27.4</v>
      </c>
      <c r="J32" s="104">
        <f>[28]Agosto!$C$13</f>
        <v>24.5</v>
      </c>
      <c r="K32" s="104">
        <f>[28]Agosto!$C$14</f>
        <v>26.1</v>
      </c>
      <c r="L32" s="104">
        <f>[28]Agosto!$C$15</f>
        <v>27.5</v>
      </c>
      <c r="M32" s="104">
        <f>[28]Agosto!$C$16</f>
        <v>29.2</v>
      </c>
      <c r="N32" s="104">
        <f>[28]Agosto!$C$17</f>
        <v>31.3</v>
      </c>
      <c r="O32" s="104">
        <f>[28]Agosto!$C$18</f>
        <v>33</v>
      </c>
      <c r="P32" s="104">
        <f>[28]Agosto!$C$19</f>
        <v>33.9</v>
      </c>
      <c r="Q32" s="104">
        <f>[28]Agosto!$C$20</f>
        <v>35.700000000000003</v>
      </c>
      <c r="R32" s="104">
        <f>[28]Agosto!$C$21</f>
        <v>36.299999999999997</v>
      </c>
      <c r="S32" s="104">
        <f>[28]Agosto!$C$22</f>
        <v>38.1</v>
      </c>
      <c r="T32" s="104">
        <f>[28]Agosto!$C$23</f>
        <v>38.299999999999997</v>
      </c>
      <c r="U32" s="104">
        <f>[28]Agosto!$C$24</f>
        <v>31.6</v>
      </c>
      <c r="V32" s="104">
        <f>[28]Agosto!$C$25</f>
        <v>36.799999999999997</v>
      </c>
      <c r="W32" s="104">
        <f>[28]Agosto!$C$26</f>
        <v>37.5</v>
      </c>
      <c r="X32" s="104">
        <f>[28]Agosto!$C$27</f>
        <v>37</v>
      </c>
      <c r="Y32" s="104">
        <f>[28]Agosto!$C$28</f>
        <v>25.5</v>
      </c>
      <c r="Z32" s="104">
        <f>[28]Agosto!$C$29</f>
        <v>26.9</v>
      </c>
      <c r="AA32" s="104">
        <f>[28]Agosto!$C$30</f>
        <v>30.7</v>
      </c>
      <c r="AB32" s="104">
        <f>[28]Agosto!$C$31</f>
        <v>33.299999999999997</v>
      </c>
      <c r="AC32" s="104">
        <f>[28]Agosto!$C$32</f>
        <v>34.700000000000003</v>
      </c>
      <c r="AD32" s="104">
        <f>[28]Agosto!$C$33</f>
        <v>36</v>
      </c>
      <c r="AE32" s="104">
        <f>[28]Agosto!$C$34</f>
        <v>38.299999999999997</v>
      </c>
      <c r="AF32" s="104">
        <f>[28]Agosto!$C$35</f>
        <v>38.4</v>
      </c>
      <c r="AG32" s="107">
        <f t="shared" si="1"/>
        <v>38.4</v>
      </c>
      <c r="AH32" s="108">
        <f t="shared" si="2"/>
        <v>32.477419354838709</v>
      </c>
      <c r="AJ32" t="s">
        <v>35</v>
      </c>
    </row>
    <row r="33" spans="1:39" x14ac:dyDescent="0.2">
      <c r="A33" s="47" t="s">
        <v>7</v>
      </c>
      <c r="B33" s="104">
        <f>[30]Agosto!$C$5</f>
        <v>33.5</v>
      </c>
      <c r="C33" s="104">
        <f>[30]Agosto!$C$6</f>
        <v>34.1</v>
      </c>
      <c r="D33" s="104">
        <f>[30]Agosto!$C$7</f>
        <v>32.299999999999997</v>
      </c>
      <c r="E33" s="104">
        <f>[30]Agosto!$C$8</f>
        <v>26.6</v>
      </c>
      <c r="F33" s="104">
        <f>[30]Agosto!$C$9</f>
        <v>22.6</v>
      </c>
      <c r="G33" s="104">
        <f>[30]Agosto!$C$10</f>
        <v>25.1</v>
      </c>
      <c r="H33" s="104">
        <f>[30]Agosto!$C$11</f>
        <v>27.2</v>
      </c>
      <c r="I33" s="104">
        <f>[30]Agosto!$C$12</f>
        <v>22.1</v>
      </c>
      <c r="J33" s="104">
        <f>[30]Agosto!$C$13</f>
        <v>15.9</v>
      </c>
      <c r="K33" s="104">
        <f>[30]Agosto!$C$14</f>
        <v>20.2</v>
      </c>
      <c r="L33" s="104">
        <f>[30]Agosto!$C$15</f>
        <v>23.1</v>
      </c>
      <c r="M33" s="104">
        <f>[30]Agosto!$C$16</f>
        <v>24.2</v>
      </c>
      <c r="N33" s="104">
        <f>[30]Agosto!$C$17</f>
        <v>27.2</v>
      </c>
      <c r="O33" s="104">
        <f>[30]Agosto!$C$18</f>
        <v>28.2</v>
      </c>
      <c r="P33" s="104">
        <f>[30]Agosto!$C$19</f>
        <v>26.8</v>
      </c>
      <c r="Q33" s="104">
        <f>[30]Agosto!$C$20</f>
        <v>28.8</v>
      </c>
      <c r="R33" s="104">
        <f>[30]Agosto!$C$21</f>
        <v>31.2</v>
      </c>
      <c r="S33" s="104">
        <f>[30]Agosto!$C$22</f>
        <v>32.700000000000003</v>
      </c>
      <c r="T33" s="104">
        <f>[30]Agosto!$C$23</f>
        <v>34.4</v>
      </c>
      <c r="U33" s="104">
        <f>[30]Agosto!$C$24</f>
        <v>25.2</v>
      </c>
      <c r="V33" s="104">
        <f>[30]Agosto!$C$25</f>
        <v>32.299999999999997</v>
      </c>
      <c r="W33" s="104">
        <f>[30]Agosto!$C$26</f>
        <v>35.6</v>
      </c>
      <c r="X33" s="104">
        <f>[30]Agosto!$C$27</f>
        <v>35.299999999999997</v>
      </c>
      <c r="Y33" s="104">
        <f>[30]Agosto!$C$28</f>
        <v>18.8</v>
      </c>
      <c r="Z33" s="104">
        <f>[30]Agosto!$C$29</f>
        <v>17.7</v>
      </c>
      <c r="AA33" s="104">
        <f>[30]Agosto!$C$30</f>
        <v>23</v>
      </c>
      <c r="AB33" s="104">
        <f>[30]Agosto!$C$31</f>
        <v>27.3</v>
      </c>
      <c r="AC33" s="104">
        <f>[30]Agosto!$C$32</f>
        <v>23.5</v>
      </c>
      <c r="AD33" s="104">
        <f>[30]Agosto!$C$33</f>
        <v>31</v>
      </c>
      <c r="AE33" s="104">
        <f>[30]Agosto!$C$34</f>
        <v>32</v>
      </c>
      <c r="AF33" s="104">
        <f>[30]Agosto!$C$35</f>
        <v>33.799999999999997</v>
      </c>
      <c r="AG33" s="107">
        <f t="shared" si="1"/>
        <v>35.6</v>
      </c>
      <c r="AH33" s="108">
        <f t="shared" si="2"/>
        <v>27.474193548387092</v>
      </c>
      <c r="AJ33" t="s">
        <v>35</v>
      </c>
      <c r="AL33" t="s">
        <v>35</v>
      </c>
    </row>
    <row r="34" spans="1:39" x14ac:dyDescent="0.2">
      <c r="A34" s="47" t="s">
        <v>140</v>
      </c>
      <c r="B34" s="104">
        <f>[32]Agosto!$C$5</f>
        <v>33</v>
      </c>
      <c r="C34" s="104">
        <f>[32]Agosto!$C$6</f>
        <v>34.6</v>
      </c>
      <c r="D34" s="104">
        <f>[32]Agosto!$C$7</f>
        <v>34.299999999999997</v>
      </c>
      <c r="E34" s="104">
        <f>[32]Agosto!$C$8</f>
        <v>27</v>
      </c>
      <c r="F34" s="104">
        <f>[32]Agosto!$C$9</f>
        <v>24.5</v>
      </c>
      <c r="G34" s="104">
        <f>[32]Agosto!$C$10</f>
        <v>26.5</v>
      </c>
      <c r="H34" s="104">
        <f>[32]Agosto!$C$11</f>
        <v>27.9</v>
      </c>
      <c r="I34" s="104">
        <f>[32]Agosto!$C$12</f>
        <v>21.4</v>
      </c>
      <c r="J34" s="104">
        <f>[32]Agosto!$C$13</f>
        <v>17.100000000000001</v>
      </c>
      <c r="K34" s="104">
        <f>[32]Agosto!$C$14</f>
        <v>21.6</v>
      </c>
      <c r="L34" s="104">
        <f>[32]Agosto!$C$15</f>
        <v>24.6</v>
      </c>
      <c r="M34" s="104">
        <f>[32]Agosto!$C$16</f>
        <v>25.5</v>
      </c>
      <c r="N34" s="104">
        <f>[32]Agosto!$C$17</f>
        <v>28.3</v>
      </c>
      <c r="O34" s="104">
        <f>[32]Agosto!$C$18</f>
        <v>29.4</v>
      </c>
      <c r="P34" s="104">
        <f>[32]Agosto!$C$19</f>
        <v>28.1</v>
      </c>
      <c r="Q34" s="104">
        <f>[32]Agosto!$C$20</f>
        <v>30.2</v>
      </c>
      <c r="R34" s="104">
        <f>[32]Agosto!$C$21</f>
        <v>32.6</v>
      </c>
      <c r="S34" s="104">
        <f>[32]Agosto!$C$22</f>
        <v>33.6</v>
      </c>
      <c r="T34" s="104">
        <f>[32]Agosto!$C$23</f>
        <v>35.200000000000003</v>
      </c>
      <c r="U34" s="104">
        <f>[32]Agosto!$C$24</f>
        <v>29.1</v>
      </c>
      <c r="V34" s="104">
        <f>[32]Agosto!$C$25</f>
        <v>33.299999999999997</v>
      </c>
      <c r="W34" s="104">
        <f>[32]Agosto!$C$26</f>
        <v>36.9</v>
      </c>
      <c r="X34" s="104">
        <f>[32]Agosto!$C$27</f>
        <v>36.700000000000003</v>
      </c>
      <c r="Y34" s="104">
        <f>[32]Agosto!$C$28</f>
        <v>21.8</v>
      </c>
      <c r="Z34" s="104">
        <f>[32]Agosto!$C$29</f>
        <v>21.4</v>
      </c>
      <c r="AA34" s="104">
        <f>[32]Agosto!$C$30</f>
        <v>24.3</v>
      </c>
      <c r="AB34" s="104">
        <f>[32]Agosto!$C$31</f>
        <v>28.3</v>
      </c>
      <c r="AC34" s="104">
        <f>[32]Agosto!$C$32</f>
        <v>26.7</v>
      </c>
      <c r="AD34" s="104">
        <f>[32]Agosto!$C$33</f>
        <v>31.9</v>
      </c>
      <c r="AE34" s="104">
        <f>[32]Agosto!$C$34</f>
        <v>32.799999999999997</v>
      </c>
      <c r="AF34" s="104">
        <f>[32]Agosto!$C$35</f>
        <v>34.700000000000003</v>
      </c>
      <c r="AG34" s="107">
        <f t="shared" si="1"/>
        <v>36.9</v>
      </c>
      <c r="AH34" s="108">
        <f t="shared" si="2"/>
        <v>28.816129032258065</v>
      </c>
      <c r="AJ34" t="s">
        <v>35</v>
      </c>
      <c r="AK34" t="s">
        <v>35</v>
      </c>
      <c r="AL34" t="s">
        <v>35</v>
      </c>
      <c r="AM34" t="s">
        <v>35</v>
      </c>
    </row>
    <row r="35" spans="1:39" x14ac:dyDescent="0.2">
      <c r="A35" s="47" t="s">
        <v>292</v>
      </c>
      <c r="B35" s="104" t="str">
        <f>[33]Agosto!$C$5</f>
        <v>*</v>
      </c>
      <c r="C35" s="104" t="str">
        <f>[33]Agosto!$C$6</f>
        <v>*</v>
      </c>
      <c r="D35" s="104" t="str">
        <f>[33]Agosto!$C$7</f>
        <v>*</v>
      </c>
      <c r="E35" s="104" t="str">
        <f>[33]Agosto!$C$8</f>
        <v>*</v>
      </c>
      <c r="F35" s="104" t="str">
        <f>[33]Agosto!$C$9</f>
        <v>*</v>
      </c>
      <c r="G35" s="104" t="str">
        <f>[33]Agosto!$C$10</f>
        <v>*</v>
      </c>
      <c r="H35" s="104" t="str">
        <f>[33]Agosto!$C$11</f>
        <v>*</v>
      </c>
      <c r="I35" s="104" t="str">
        <f>[33]Agosto!$C$12</f>
        <v>*</v>
      </c>
      <c r="J35" s="104" t="str">
        <f>[33]Agosto!$C$13</f>
        <v>*</v>
      </c>
      <c r="K35" s="104" t="str">
        <f>[33]Agosto!$C$14</f>
        <v>*</v>
      </c>
      <c r="L35" s="104" t="str">
        <f>[33]Agosto!$C$15</f>
        <v>*</v>
      </c>
      <c r="M35" s="104" t="str">
        <f>[33]Agosto!$C$16</f>
        <v>*</v>
      </c>
      <c r="N35" s="104" t="str">
        <f>[33]Agosto!$C$17</f>
        <v>*</v>
      </c>
      <c r="O35" s="104" t="str">
        <f>[33]Agosto!$C$18</f>
        <v>*</v>
      </c>
      <c r="P35" s="104" t="str">
        <f>[33]Agosto!$C$19</f>
        <v>*</v>
      </c>
      <c r="Q35" s="104">
        <f>[33]Agosto!$C$20</f>
        <v>34.9</v>
      </c>
      <c r="R35" s="104">
        <f>[33]Agosto!$C$21</f>
        <v>35.200000000000003</v>
      </c>
      <c r="S35" s="104">
        <f>[33]Agosto!$C$22</f>
        <v>36.200000000000003</v>
      </c>
      <c r="T35" s="104">
        <f>[33]Agosto!$C$23</f>
        <v>36.6</v>
      </c>
      <c r="U35" s="104">
        <f>[33]Agosto!$C$24</f>
        <v>29.7</v>
      </c>
      <c r="V35" s="104">
        <f>[33]Agosto!$C$25</f>
        <v>35.700000000000003</v>
      </c>
      <c r="W35" s="104">
        <f>[33]Agosto!$C$26</f>
        <v>36.1</v>
      </c>
      <c r="X35" s="104">
        <f>[33]Agosto!$C$27</f>
        <v>36</v>
      </c>
      <c r="Y35" s="104">
        <f>[33]Agosto!$C$28</f>
        <v>28.3</v>
      </c>
      <c r="Z35" s="104">
        <f>[33]Agosto!$C$29</f>
        <v>29.8</v>
      </c>
      <c r="AA35" s="104">
        <f>[33]Agosto!$C$30</f>
        <v>30.3</v>
      </c>
      <c r="AB35" s="104">
        <f>[33]Agosto!$C$31</f>
        <v>33</v>
      </c>
      <c r="AC35" s="104">
        <f>[33]Agosto!$C$32</f>
        <v>34</v>
      </c>
      <c r="AD35" s="104">
        <f>[33]Agosto!$C$33</f>
        <v>34.200000000000003</v>
      </c>
      <c r="AE35" s="104">
        <f>[33]Agosto!$C$34</f>
        <v>36.5</v>
      </c>
      <c r="AF35" s="104">
        <f>[33]Agosto!$C$35</f>
        <v>36.5</v>
      </c>
      <c r="AG35" s="107">
        <f t="shared" si="1"/>
        <v>36.6</v>
      </c>
      <c r="AH35" s="108">
        <f t="shared" si="2"/>
        <v>33.9375</v>
      </c>
    </row>
    <row r="36" spans="1:39" x14ac:dyDescent="0.2">
      <c r="A36" s="47" t="s">
        <v>141</v>
      </c>
      <c r="B36" s="104">
        <f>[34]Agosto!$C$5</f>
        <v>29.7</v>
      </c>
      <c r="C36" s="104">
        <f>[34]Agosto!$C$6</f>
        <v>33</v>
      </c>
      <c r="D36" s="104">
        <f>[34]Agosto!$C$7</f>
        <v>31.5</v>
      </c>
      <c r="E36" s="104">
        <f>[34]Agosto!$C$8</f>
        <v>25.2</v>
      </c>
      <c r="F36" s="104">
        <f>[34]Agosto!$C$9</f>
        <v>24.8</v>
      </c>
      <c r="G36" s="104">
        <f>[34]Agosto!$C$10</f>
        <v>25.9</v>
      </c>
      <c r="H36" s="104">
        <f>[34]Agosto!$C$11</f>
        <v>26.2</v>
      </c>
      <c r="I36" s="104">
        <f>[34]Agosto!$C$12</f>
        <v>21.4</v>
      </c>
      <c r="J36" s="104">
        <f>[34]Agosto!$C$13</f>
        <v>16</v>
      </c>
      <c r="K36" s="104">
        <f>[34]Agosto!$C$14</f>
        <v>21.7</v>
      </c>
      <c r="L36" s="104">
        <f>[34]Agosto!$C$15</f>
        <v>23.8</v>
      </c>
      <c r="M36" s="104">
        <f>[34]Agosto!$C$16</f>
        <v>25.2</v>
      </c>
      <c r="N36" s="104">
        <f>[34]Agosto!$C$17</f>
        <v>27.5</v>
      </c>
      <c r="O36" s="104">
        <f>[34]Agosto!$C$18</f>
        <v>27</v>
      </c>
      <c r="P36" s="104">
        <f>[34]Agosto!$C$19</f>
        <v>26.9</v>
      </c>
      <c r="Q36" s="104">
        <f>[34]Agosto!$C$20</f>
        <v>29.2</v>
      </c>
      <c r="R36" s="104">
        <f>[34]Agosto!$C$21</f>
        <v>31.4</v>
      </c>
      <c r="S36" s="104">
        <f>[34]Agosto!$C$22</f>
        <v>32.700000000000003</v>
      </c>
      <c r="T36" s="104">
        <f>[34]Agosto!$C$23</f>
        <v>33.700000000000003</v>
      </c>
      <c r="U36" s="104">
        <f>[34]Agosto!$C$24</f>
        <v>26.5</v>
      </c>
      <c r="V36" s="104">
        <f>[34]Agosto!$C$25</f>
        <v>32.9</v>
      </c>
      <c r="W36" s="104">
        <f>[34]Agosto!$C$26</f>
        <v>36.6</v>
      </c>
      <c r="X36" s="104">
        <f>[34]Agosto!$C$27</f>
        <v>34</v>
      </c>
      <c r="Y36" s="104">
        <f>[34]Agosto!$C$28</f>
        <v>14.8</v>
      </c>
      <c r="Z36" s="104">
        <f>[34]Agosto!$C$29</f>
        <v>12.4</v>
      </c>
      <c r="AA36" s="104">
        <f>[34]Agosto!$C$30</f>
        <v>21.3</v>
      </c>
      <c r="AB36" s="104">
        <f>[34]Agosto!$C$31</f>
        <v>24.1</v>
      </c>
      <c r="AC36" s="104">
        <f>[34]Agosto!$C$32</f>
        <v>26.5</v>
      </c>
      <c r="AD36" s="104">
        <f>[34]Agosto!$C$33</f>
        <v>30.6</v>
      </c>
      <c r="AE36" s="104">
        <f>[34]Agosto!$C$34</f>
        <v>31.6</v>
      </c>
      <c r="AF36" s="104">
        <f>[34]Agosto!$C$35</f>
        <v>32.200000000000003</v>
      </c>
      <c r="AG36" s="107">
        <f t="shared" si="1"/>
        <v>36.6</v>
      </c>
      <c r="AH36" s="108">
        <f t="shared" si="2"/>
        <v>26.977419354838709</v>
      </c>
      <c r="AI36" s="12" t="s">
        <v>35</v>
      </c>
      <c r="AJ36" t="s">
        <v>35</v>
      </c>
      <c r="AK36" s="12" t="s">
        <v>35</v>
      </c>
      <c r="AM36" t="s">
        <v>35</v>
      </c>
    </row>
    <row r="37" spans="1:39" x14ac:dyDescent="0.2">
      <c r="A37" s="47" t="s">
        <v>293</v>
      </c>
      <c r="B37" s="104" t="str">
        <f>[35]Agosto!$C$5</f>
        <v>*</v>
      </c>
      <c r="C37" s="104" t="str">
        <f>[35]Agosto!$C$6</f>
        <v>*</v>
      </c>
      <c r="D37" s="104" t="str">
        <f>[35]Agosto!$C$7</f>
        <v>*</v>
      </c>
      <c r="E37" s="104" t="str">
        <f>[35]Agosto!$C$8</f>
        <v>*</v>
      </c>
      <c r="F37" s="104" t="str">
        <f>[35]Agosto!$C$9</f>
        <v>*</v>
      </c>
      <c r="G37" s="104" t="str">
        <f>[35]Agosto!$C$10</f>
        <v>*</v>
      </c>
      <c r="H37" s="104" t="str">
        <f>[35]Agosto!$C$11</f>
        <v>*</v>
      </c>
      <c r="I37" s="104" t="str">
        <f>[35]Agosto!$C$12</f>
        <v>*</v>
      </c>
      <c r="J37" s="104" t="str">
        <f>[35]Agosto!$C$13</f>
        <v>*</v>
      </c>
      <c r="K37" s="104" t="str">
        <f>[35]Agosto!$C$14</f>
        <v>*</v>
      </c>
      <c r="L37" s="104" t="str">
        <f>[35]Agosto!$C$15</f>
        <v>*</v>
      </c>
      <c r="M37" s="104" t="str">
        <f>[35]Agosto!$C$16</f>
        <v>*</v>
      </c>
      <c r="N37" s="104" t="str">
        <f>[35]Agosto!$C$17</f>
        <v>*</v>
      </c>
      <c r="O37" s="104" t="str">
        <f>[35]Agosto!$C$18</f>
        <v>*</v>
      </c>
      <c r="P37" s="104" t="str">
        <f>[35]Agosto!$C$19</f>
        <v>*</v>
      </c>
      <c r="Q37" s="104" t="str">
        <f>[35]Agosto!$C$20</f>
        <v>*</v>
      </c>
      <c r="R37" s="104" t="str">
        <f>[35]Agosto!$C$21</f>
        <v>*</v>
      </c>
      <c r="S37" s="104" t="str">
        <f>[35]Agosto!$C$22</f>
        <v>*</v>
      </c>
      <c r="T37" s="104" t="str">
        <f>[35]Agosto!$C$23</f>
        <v>*</v>
      </c>
      <c r="U37" s="104" t="str">
        <f>[35]Agosto!$C$24</f>
        <v>*</v>
      </c>
      <c r="V37" s="104" t="str">
        <f>[35]Agosto!$C$25</f>
        <v>*</v>
      </c>
      <c r="W37" s="104" t="str">
        <f>[35]Agosto!$C$26</f>
        <v>*</v>
      </c>
      <c r="X37" s="104">
        <f>[35]Agosto!$C$27</f>
        <v>37.200000000000003</v>
      </c>
      <c r="Y37" s="104">
        <f>[35]Agosto!$C$28</f>
        <v>30.3</v>
      </c>
      <c r="Z37" s="104">
        <f>[35]Agosto!$C$29</f>
        <v>29.8</v>
      </c>
      <c r="AA37" s="104">
        <f>[35]Agosto!$C$30</f>
        <v>26.4</v>
      </c>
      <c r="AB37" s="104">
        <f>[35]Agosto!$C$31</f>
        <v>32</v>
      </c>
      <c r="AC37" s="104">
        <f>[35]Agosto!$C$32</f>
        <v>28.9</v>
      </c>
      <c r="AD37" s="104">
        <f>[35]Agosto!$C$33</f>
        <v>32.799999999999997</v>
      </c>
      <c r="AE37" s="104">
        <f>[35]Agosto!$C$34</f>
        <v>33.6</v>
      </c>
      <c r="AF37" s="104">
        <f>[35]Agosto!$C$35</f>
        <v>34.799999999999997</v>
      </c>
      <c r="AG37" s="107">
        <f t="shared" si="1"/>
        <v>37.200000000000003</v>
      </c>
      <c r="AH37" s="108">
        <f t="shared" si="2"/>
        <v>31.755555555555549</v>
      </c>
      <c r="AI37" s="12"/>
      <c r="AK37" s="12"/>
    </row>
    <row r="38" spans="1:39" x14ac:dyDescent="0.2">
      <c r="A38" s="47" t="s">
        <v>142</v>
      </c>
      <c r="B38" s="104">
        <f>[36]Agosto!$C$5</f>
        <v>34.1</v>
      </c>
      <c r="C38" s="104">
        <f>[36]Agosto!$C$6</f>
        <v>35.200000000000003</v>
      </c>
      <c r="D38" s="104">
        <f>[36]Agosto!$C$7</f>
        <v>34</v>
      </c>
      <c r="E38" s="104">
        <f>[36]Agosto!$C$8</f>
        <v>25.9</v>
      </c>
      <c r="F38" s="104">
        <f>[36]Agosto!$C$9</f>
        <v>22.8</v>
      </c>
      <c r="G38" s="104">
        <f>[36]Agosto!$C$10</f>
        <v>25.8</v>
      </c>
      <c r="H38" s="104">
        <f>[36]Agosto!$C$11</f>
        <v>28.1</v>
      </c>
      <c r="I38" s="104">
        <f>[36]Agosto!$C$12</f>
        <v>23.6</v>
      </c>
      <c r="J38" s="104">
        <f>[36]Agosto!$C$13</f>
        <v>17</v>
      </c>
      <c r="K38" s="104">
        <f>[36]Agosto!$C$14</f>
        <v>21.4</v>
      </c>
      <c r="L38" s="104">
        <f>[36]Agosto!$C$15</f>
        <v>24.8</v>
      </c>
      <c r="M38" s="104">
        <f>[36]Agosto!$C$16</f>
        <v>25.6</v>
      </c>
      <c r="N38" s="104">
        <f>[36]Agosto!$C$17</f>
        <v>28.1</v>
      </c>
      <c r="O38" s="104">
        <f>[36]Agosto!$C$18</f>
        <v>29.8</v>
      </c>
      <c r="P38" s="104">
        <f>[36]Agosto!$C$19</f>
        <v>28.5</v>
      </c>
      <c r="Q38" s="104">
        <f>[36]Agosto!$C$20</f>
        <v>29.7</v>
      </c>
      <c r="R38" s="104">
        <f>[36]Agosto!$C$21</f>
        <v>32.700000000000003</v>
      </c>
      <c r="S38" s="104">
        <f>[36]Agosto!$C$22</f>
        <v>33.799999999999997</v>
      </c>
      <c r="T38" s="104">
        <f>[36]Agosto!$C$23</f>
        <v>34.9</v>
      </c>
      <c r="U38" s="104">
        <f>[36]Agosto!$C$24</f>
        <v>28.5</v>
      </c>
      <c r="V38" s="104">
        <f>[36]Agosto!$C$25</f>
        <v>33.700000000000003</v>
      </c>
      <c r="W38" s="104">
        <f>[36]Agosto!$C$26</f>
        <v>35.5</v>
      </c>
      <c r="X38" s="104">
        <f>[36]Agosto!$C$27</f>
        <v>36</v>
      </c>
      <c r="Y38" s="104">
        <f>[36]Agosto!$C$28</f>
        <v>20.5</v>
      </c>
      <c r="Z38" s="104">
        <f>[36]Agosto!$C$29</f>
        <v>21</v>
      </c>
      <c r="AA38" s="104">
        <f>[36]Agosto!$C$30</f>
        <v>24.9</v>
      </c>
      <c r="AB38" s="104">
        <f>[36]Agosto!$C$31</f>
        <v>28.5</v>
      </c>
      <c r="AC38" s="104">
        <f>[36]Agosto!$C$32</f>
        <v>26.2</v>
      </c>
      <c r="AD38" s="104">
        <f>[36]Agosto!$C$33</f>
        <v>32.4</v>
      </c>
      <c r="AE38" s="104">
        <f>[36]Agosto!$C$34</f>
        <v>33.200000000000003</v>
      </c>
      <c r="AF38" s="104">
        <f>[36]Agosto!$C$35</f>
        <v>35.200000000000003</v>
      </c>
      <c r="AG38" s="107">
        <f t="shared" si="1"/>
        <v>36</v>
      </c>
      <c r="AH38" s="108">
        <f t="shared" si="2"/>
        <v>28.754838709677426</v>
      </c>
      <c r="AJ38" t="s">
        <v>35</v>
      </c>
      <c r="AL38" t="s">
        <v>35</v>
      </c>
    </row>
    <row r="39" spans="1:39" x14ac:dyDescent="0.2">
      <c r="A39" s="47" t="s">
        <v>8</v>
      </c>
      <c r="B39" s="104">
        <f>[37]Agosto!$C$5</f>
        <v>28.6</v>
      </c>
      <c r="C39" s="104">
        <f>[37]Agosto!$C$6</f>
        <v>31.2</v>
      </c>
      <c r="D39" s="104">
        <f>[37]Agosto!$C$7</f>
        <v>31.6</v>
      </c>
      <c r="E39" s="104">
        <f>[37]Agosto!$C$8</f>
        <v>25.9</v>
      </c>
      <c r="F39" s="104">
        <f>[37]Agosto!$C$9</f>
        <v>23.7</v>
      </c>
      <c r="G39" s="104">
        <f>[37]Agosto!$C$10</f>
        <v>24.5</v>
      </c>
      <c r="H39" s="104">
        <f>[37]Agosto!$C$11</f>
        <v>25.9</v>
      </c>
      <c r="I39" s="104">
        <f>[37]Agosto!$C$12</f>
        <v>22.1</v>
      </c>
      <c r="J39" s="104">
        <f>[37]Agosto!$C$13</f>
        <v>16.899999999999999</v>
      </c>
      <c r="K39" s="104">
        <f>[37]Agosto!$C$14</f>
        <v>20.7</v>
      </c>
      <c r="L39" s="104">
        <f>[37]Agosto!$C$15</f>
        <v>22.9</v>
      </c>
      <c r="M39" s="104">
        <f>[37]Agosto!$C$16</f>
        <v>23.6</v>
      </c>
      <c r="N39" s="104">
        <f>[37]Agosto!$C$17</f>
        <v>26.9</v>
      </c>
      <c r="O39" s="104">
        <f>[37]Agosto!$C$18</f>
        <v>26.8</v>
      </c>
      <c r="P39" s="104">
        <f>[37]Agosto!$C$19</f>
        <v>25.5</v>
      </c>
      <c r="Q39" s="104">
        <f>[37]Agosto!$C$20</f>
        <v>27.2</v>
      </c>
      <c r="R39" s="104">
        <f>[37]Agosto!$C$21</f>
        <v>30.1</v>
      </c>
      <c r="S39" s="104">
        <f>[37]Agosto!$C$22</f>
        <v>31.7</v>
      </c>
      <c r="T39" s="104">
        <f>[37]Agosto!$C$23</f>
        <v>29.6</v>
      </c>
      <c r="U39" s="104">
        <f>[37]Agosto!$C$24</f>
        <v>26.1</v>
      </c>
      <c r="V39" s="104">
        <f>[37]Agosto!$C$25</f>
        <v>31.3</v>
      </c>
      <c r="W39" s="104">
        <f>[37]Agosto!$C$26</f>
        <v>35.799999999999997</v>
      </c>
      <c r="X39" s="104">
        <f>[37]Agosto!$C$27</f>
        <v>34.4</v>
      </c>
      <c r="Y39" s="104">
        <f>[37]Agosto!$C$28</f>
        <v>16.100000000000001</v>
      </c>
      <c r="Z39" s="104">
        <f>[37]Agosto!$C$29</f>
        <v>13.7</v>
      </c>
      <c r="AA39" s="104">
        <f>[37]Agosto!$C$30</f>
        <v>21.2</v>
      </c>
      <c r="AB39" s="104">
        <f>[37]Agosto!$C$31</f>
        <v>24.1</v>
      </c>
      <c r="AC39" s="104">
        <f>[37]Agosto!$C$32</f>
        <v>26.6</v>
      </c>
      <c r="AD39" s="104">
        <f>[37]Agosto!$C$33</f>
        <v>29.7</v>
      </c>
      <c r="AE39" s="104">
        <f>[37]Agosto!$C$34</f>
        <v>30.1</v>
      </c>
      <c r="AF39" s="104">
        <f>[37]Agosto!$C$35</f>
        <v>31.5</v>
      </c>
      <c r="AG39" s="107">
        <f t="shared" si="1"/>
        <v>35.799999999999997</v>
      </c>
      <c r="AH39" s="108">
        <f t="shared" si="2"/>
        <v>26.322580645161295</v>
      </c>
      <c r="AJ39" t="s">
        <v>35</v>
      </c>
    </row>
    <row r="40" spans="1:39" x14ac:dyDescent="0.2">
      <c r="A40" s="47" t="s">
        <v>9</v>
      </c>
      <c r="B40" s="104">
        <f>[38]Agosto!$C$5</f>
        <v>31.5</v>
      </c>
      <c r="C40" s="104">
        <f>[38]Agosto!$C$6</f>
        <v>33.1</v>
      </c>
      <c r="D40" s="104">
        <f>[38]Agosto!$C$7</f>
        <v>33.799999999999997</v>
      </c>
      <c r="E40" s="104">
        <f>[38]Agosto!$C$8</f>
        <v>28.3</v>
      </c>
      <c r="F40" s="104">
        <f>[38]Agosto!$C$9</f>
        <v>23.8</v>
      </c>
      <c r="G40" s="104">
        <f>[38]Agosto!$C$10</f>
        <v>25.8</v>
      </c>
      <c r="H40" s="104">
        <f>[38]Agosto!$C$11</f>
        <v>28.4</v>
      </c>
      <c r="I40" s="104">
        <f>[38]Agosto!$C$12</f>
        <v>24.1</v>
      </c>
      <c r="J40" s="104">
        <f>[38]Agosto!$C$13</f>
        <v>17</v>
      </c>
      <c r="K40" s="104">
        <f>[38]Agosto!$C$14</f>
        <v>21.8</v>
      </c>
      <c r="L40" s="104">
        <f>[38]Agosto!$C$15</f>
        <v>23.6</v>
      </c>
      <c r="M40" s="104">
        <f>[38]Agosto!$C$16</f>
        <v>25.1</v>
      </c>
      <c r="N40" s="104">
        <f>[38]Agosto!$C$17</f>
        <v>27.9</v>
      </c>
      <c r="O40" s="104">
        <f>[38]Agosto!$C$18</f>
        <v>29.2</v>
      </c>
      <c r="P40" s="104">
        <f>[38]Agosto!$C$19</f>
        <v>27.2</v>
      </c>
      <c r="Q40" s="104">
        <f>[38]Agosto!$C$20</f>
        <v>29.7</v>
      </c>
      <c r="R40" s="104">
        <f>[38]Agosto!$C$21</f>
        <v>32.299999999999997</v>
      </c>
      <c r="S40" s="104">
        <f>[38]Agosto!$C$22</f>
        <v>32.700000000000003</v>
      </c>
      <c r="T40" s="104">
        <f>[38]Agosto!$C$23</f>
        <v>34.4</v>
      </c>
      <c r="U40" s="104">
        <f>[38]Agosto!$C$24</f>
        <v>29.3</v>
      </c>
      <c r="V40" s="104">
        <f>[38]Agosto!$C$25</f>
        <v>32.5</v>
      </c>
      <c r="W40" s="104">
        <f>[38]Agosto!$C$26</f>
        <v>35.799999999999997</v>
      </c>
      <c r="X40" s="104">
        <f>[38]Agosto!$C$27</f>
        <v>35.799999999999997</v>
      </c>
      <c r="Y40" s="104">
        <f>[38]Agosto!$C$28</f>
        <v>25.7</v>
      </c>
      <c r="Z40" s="104">
        <f>[38]Agosto!$C$29</f>
        <v>21.7</v>
      </c>
      <c r="AA40" s="104">
        <f>[38]Agosto!$C$30</f>
        <v>24</v>
      </c>
      <c r="AB40" s="104">
        <f>[38]Agosto!$C$31</f>
        <v>28.1</v>
      </c>
      <c r="AC40" s="104">
        <f>[38]Agosto!$C$32</f>
        <v>25.8</v>
      </c>
      <c r="AD40" s="104">
        <f>[38]Agosto!$C$33</f>
        <v>31.8</v>
      </c>
      <c r="AE40" s="104">
        <f>[38]Agosto!$C$34</f>
        <v>32.1</v>
      </c>
      <c r="AF40" s="104">
        <f>[38]Agosto!$C$35</f>
        <v>34.200000000000003</v>
      </c>
      <c r="AG40" s="107">
        <f t="shared" si="1"/>
        <v>35.799999999999997</v>
      </c>
      <c r="AH40" s="108">
        <f t="shared" si="2"/>
        <v>28.596774193548388</v>
      </c>
      <c r="AL40" t="s">
        <v>35</v>
      </c>
    </row>
    <row r="41" spans="1:39" hidden="1" x14ac:dyDescent="0.2">
      <c r="A41" s="47" t="s">
        <v>32</v>
      </c>
      <c r="B41" s="104" t="str">
        <f>[39]Agosto!$C$5</f>
        <v>*</v>
      </c>
      <c r="C41" s="104" t="str">
        <f>[39]Agosto!$C$6</f>
        <v>*</v>
      </c>
      <c r="D41" s="104" t="str">
        <f>[39]Agosto!$C$7</f>
        <v>*</v>
      </c>
      <c r="E41" s="104" t="str">
        <f>[39]Agosto!$C$8</f>
        <v>*</v>
      </c>
      <c r="F41" s="104" t="str">
        <f>[39]Agosto!$C$9</f>
        <v>*</v>
      </c>
      <c r="G41" s="104" t="str">
        <f>[39]Agosto!$C$10</f>
        <v>*</v>
      </c>
      <c r="H41" s="104" t="str">
        <f>[39]Agosto!$C$11</f>
        <v>*</v>
      </c>
      <c r="I41" s="104" t="str">
        <f>[39]Agosto!$C$12</f>
        <v>*</v>
      </c>
      <c r="J41" s="104" t="str">
        <f>[39]Agosto!$C$13</f>
        <v>*</v>
      </c>
      <c r="K41" s="104" t="str">
        <f>[39]Agosto!$C$14</f>
        <v>*</v>
      </c>
      <c r="L41" s="104" t="str">
        <f>[39]Agosto!$C$15</f>
        <v>*</v>
      </c>
      <c r="M41" s="104" t="str">
        <f>[39]Agosto!$C$16</f>
        <v>*</v>
      </c>
      <c r="N41" s="104" t="str">
        <f>[39]Agosto!$C$17</f>
        <v>*</v>
      </c>
      <c r="O41" s="104" t="str">
        <f>[39]Agosto!$C$18</f>
        <v>*</v>
      </c>
      <c r="P41" s="104" t="str">
        <f>[39]Agosto!$C$19</f>
        <v>*</v>
      </c>
      <c r="Q41" s="104" t="str">
        <f>[39]Agosto!$C$20</f>
        <v>*</v>
      </c>
      <c r="R41" s="104" t="str">
        <f>[39]Agosto!$C$21</f>
        <v>*</v>
      </c>
      <c r="S41" s="104" t="str">
        <f>[39]Agosto!$C$22</f>
        <v>*</v>
      </c>
      <c r="T41" s="104" t="str">
        <f>[39]Agosto!$C$23</f>
        <v>*</v>
      </c>
      <c r="U41" s="104" t="str">
        <f>[39]Agosto!$C$24</f>
        <v>*</v>
      </c>
      <c r="V41" s="104" t="str">
        <f>[39]Agosto!$C$25</f>
        <v>*</v>
      </c>
      <c r="W41" s="104" t="str">
        <f>[39]Agosto!$C$26</f>
        <v>*</v>
      </c>
      <c r="X41" s="104" t="str">
        <f>[39]Agosto!$C$27</f>
        <v>*</v>
      </c>
      <c r="Y41" s="104" t="str">
        <f>[39]Agosto!$C$28</f>
        <v>*</v>
      </c>
      <c r="Z41" s="104" t="str">
        <f>[39]Agosto!$C$29</f>
        <v>*</v>
      </c>
      <c r="AA41" s="104" t="str">
        <f>[39]Agosto!$C$30</f>
        <v>*</v>
      </c>
      <c r="AB41" s="104" t="str">
        <f>[39]Agosto!$C$31</f>
        <v>*</v>
      </c>
      <c r="AC41" s="104" t="str">
        <f>[39]Agosto!$C$32</f>
        <v>*</v>
      </c>
      <c r="AD41" s="104" t="str">
        <f>[39]Agosto!$C$33</f>
        <v>*</v>
      </c>
      <c r="AE41" s="104" t="str">
        <f>[39]Agosto!$C$34</f>
        <v>*</v>
      </c>
      <c r="AF41" s="104" t="str">
        <f>[39]Agosto!$C$35</f>
        <v>*</v>
      </c>
      <c r="AG41" s="107">
        <f t="shared" si="1"/>
        <v>0</v>
      </c>
      <c r="AH41" s="108" t="s">
        <v>154</v>
      </c>
      <c r="AL41" t="s">
        <v>35</v>
      </c>
      <c r="AM41" t="s">
        <v>35</v>
      </c>
    </row>
    <row r="42" spans="1:39" hidden="1" x14ac:dyDescent="0.2">
      <c r="A42" s="47" t="s">
        <v>10</v>
      </c>
      <c r="B42" s="104" t="str">
        <f>[40]Agosto!$C$5</f>
        <v>*</v>
      </c>
      <c r="C42" s="104" t="str">
        <f>[40]Agosto!$C$6</f>
        <v>*</v>
      </c>
      <c r="D42" s="104" t="str">
        <f>[40]Agosto!$C$7</f>
        <v>*</v>
      </c>
      <c r="E42" s="104" t="str">
        <f>[40]Agosto!$C$8</f>
        <v>*</v>
      </c>
      <c r="F42" s="104" t="str">
        <f>[40]Agosto!$C$9</f>
        <v>*</v>
      </c>
      <c r="G42" s="104" t="str">
        <f>[40]Agosto!$C$10</f>
        <v>*</v>
      </c>
      <c r="H42" s="104" t="str">
        <f>[40]Agosto!$C$11</f>
        <v>*</v>
      </c>
      <c r="I42" s="104" t="str">
        <f>[40]Agosto!$C$12</f>
        <v>*</v>
      </c>
      <c r="J42" s="104" t="str">
        <f>[40]Agosto!$C$13</f>
        <v>*</v>
      </c>
      <c r="K42" s="104" t="str">
        <f>[40]Agosto!$C$14</f>
        <v>*</v>
      </c>
      <c r="L42" s="104" t="str">
        <f>[40]Agosto!$C$15</f>
        <v>*</v>
      </c>
      <c r="M42" s="104" t="str">
        <f>[40]Agosto!$C$16</f>
        <v>*</v>
      </c>
      <c r="N42" s="104" t="str">
        <f>[40]Agosto!$C$17</f>
        <v>*</v>
      </c>
      <c r="O42" s="104" t="str">
        <f>[40]Agosto!$C$18</f>
        <v>*</v>
      </c>
      <c r="P42" s="104" t="str">
        <f>[40]Agosto!$C$19</f>
        <v>*</v>
      </c>
      <c r="Q42" s="104" t="str">
        <f>[40]Agosto!$C$20</f>
        <v>*</v>
      </c>
      <c r="R42" s="104" t="str">
        <f>[40]Agosto!$C$21</f>
        <v>*</v>
      </c>
      <c r="S42" s="104" t="str">
        <f>[40]Agosto!$C$22</f>
        <v>*</v>
      </c>
      <c r="T42" s="104" t="str">
        <f>[40]Agosto!$C$23</f>
        <v>*</v>
      </c>
      <c r="U42" s="104" t="str">
        <f>[40]Agosto!$C$24</f>
        <v>*</v>
      </c>
      <c r="V42" s="104" t="str">
        <f>[40]Agosto!$C$25</f>
        <v>*</v>
      </c>
      <c r="W42" s="104" t="str">
        <f>[40]Agosto!$C$26</f>
        <v>*</v>
      </c>
      <c r="X42" s="104" t="str">
        <f>[40]Agosto!$C$27</f>
        <v>*</v>
      </c>
      <c r="Y42" s="104" t="str">
        <f>[40]Agosto!$C$28</f>
        <v>*</v>
      </c>
      <c r="Z42" s="104" t="str">
        <f>[40]Agosto!$C$29</f>
        <v>*</v>
      </c>
      <c r="AA42" s="104" t="str">
        <f>[40]Agosto!$C$30</f>
        <v>*</v>
      </c>
      <c r="AB42" s="104" t="str">
        <f>[40]Agosto!$C$31</f>
        <v>*</v>
      </c>
      <c r="AC42" s="104" t="str">
        <f>[40]Agosto!$C$32</f>
        <v>*</v>
      </c>
      <c r="AD42" s="104" t="str">
        <f>[40]Agosto!$C$33</f>
        <v>*</v>
      </c>
      <c r="AE42" s="104" t="str">
        <f>[40]Agosto!$C$34</f>
        <v>*</v>
      </c>
      <c r="AF42" s="104" t="str">
        <f>[40]Agosto!$C$35</f>
        <v>*</v>
      </c>
      <c r="AG42" s="107">
        <f t="shared" si="1"/>
        <v>0</v>
      </c>
      <c r="AH42" s="108" t="s">
        <v>154</v>
      </c>
      <c r="AL42" t="s">
        <v>35</v>
      </c>
      <c r="AM42" t="s">
        <v>35</v>
      </c>
    </row>
    <row r="43" spans="1:39" x14ac:dyDescent="0.2">
      <c r="A43" s="47" t="s">
        <v>143</v>
      </c>
      <c r="B43" s="104">
        <f>[41]Agosto!$C$5</f>
        <v>32.4</v>
      </c>
      <c r="C43" s="104">
        <f>[41]Agosto!$C$6</f>
        <v>34.1</v>
      </c>
      <c r="D43" s="104">
        <f>[41]Agosto!$C$7</f>
        <v>30.5</v>
      </c>
      <c r="E43" s="104">
        <f>[41]Agosto!$C$8</f>
        <v>23.6</v>
      </c>
      <c r="F43" s="104">
        <f>[41]Agosto!$C$9</f>
        <v>24.9</v>
      </c>
      <c r="G43" s="104">
        <f>[41]Agosto!$C$10</f>
        <v>24.9</v>
      </c>
      <c r="H43" s="104">
        <f>[41]Agosto!$C$11</f>
        <v>25.8</v>
      </c>
      <c r="I43" s="104">
        <f>[41]Agosto!$C$12</f>
        <v>21.5</v>
      </c>
      <c r="J43" s="104">
        <f>[41]Agosto!$C$13</f>
        <v>15.9</v>
      </c>
      <c r="K43" s="104">
        <f>[41]Agosto!$C$14</f>
        <v>21.1</v>
      </c>
      <c r="L43" s="104">
        <f>[41]Agosto!$C$15</f>
        <v>23.7</v>
      </c>
      <c r="M43" s="104">
        <f>[41]Agosto!$C$16</f>
        <v>24.9</v>
      </c>
      <c r="N43" s="104">
        <f>[41]Agosto!$C$17</f>
        <v>28</v>
      </c>
      <c r="O43" s="104">
        <f>[41]Agosto!$C$18</f>
        <v>28.3</v>
      </c>
      <c r="P43" s="104">
        <f>[41]Agosto!$C$19</f>
        <v>27.6</v>
      </c>
      <c r="Q43" s="104">
        <f>[41]Agosto!$C$20</f>
        <v>29.2</v>
      </c>
      <c r="R43" s="104">
        <f>[41]Agosto!$C$21</f>
        <v>32.200000000000003</v>
      </c>
      <c r="S43" s="104">
        <f>[41]Agosto!$C$22</f>
        <v>33.1</v>
      </c>
      <c r="T43" s="104">
        <f>[41]Agosto!$C$23</f>
        <v>34.299999999999997</v>
      </c>
      <c r="U43" s="104">
        <f>[41]Agosto!$C$24</f>
        <v>26.3</v>
      </c>
      <c r="V43" s="104">
        <f>[41]Agosto!$C$25</f>
        <v>33.4</v>
      </c>
      <c r="W43" s="104">
        <f>[41]Agosto!$C$26</f>
        <v>35.799999999999997</v>
      </c>
      <c r="X43" s="104">
        <f>[41]Agosto!$C$27</f>
        <v>34.299999999999997</v>
      </c>
      <c r="Y43" s="104">
        <f>[41]Agosto!$C$28</f>
        <v>15.9</v>
      </c>
      <c r="Z43" s="104">
        <f>[41]Agosto!$C$29</f>
        <v>12.5</v>
      </c>
      <c r="AA43" s="104">
        <f>[41]Agosto!$C$30</f>
        <v>22.2</v>
      </c>
      <c r="AB43" s="104">
        <f>[41]Agosto!$C$31</f>
        <v>27.1</v>
      </c>
      <c r="AC43" s="104">
        <f>[41]Agosto!$C$32</f>
        <v>23.6</v>
      </c>
      <c r="AD43" s="104">
        <f>[41]Agosto!$C$33</f>
        <v>31.6</v>
      </c>
      <c r="AE43" s="104">
        <f>[41]Agosto!$C$34</f>
        <v>32.700000000000003</v>
      </c>
      <c r="AF43" s="104">
        <f>[41]Agosto!$C$35</f>
        <v>34.5</v>
      </c>
      <c r="AG43" s="107">
        <f t="shared" si="1"/>
        <v>35.799999999999997</v>
      </c>
      <c r="AH43" s="108">
        <f t="shared" si="2"/>
        <v>27.287096774193547</v>
      </c>
      <c r="AI43" s="12" t="s">
        <v>35</v>
      </c>
      <c r="AL43" t="s">
        <v>35</v>
      </c>
    </row>
    <row r="44" spans="1:39" x14ac:dyDescent="0.2">
      <c r="A44" s="47" t="s">
        <v>11</v>
      </c>
      <c r="B44" s="104">
        <f>[42]Agosto!$C$5</f>
        <v>34.9</v>
      </c>
      <c r="C44" s="104">
        <f>[42]Agosto!$C$6</f>
        <v>35.4</v>
      </c>
      <c r="D44" s="104">
        <f>[42]Agosto!$C$7</f>
        <v>34.4</v>
      </c>
      <c r="E44" s="104">
        <f>[42]Agosto!$C$8</f>
        <v>24</v>
      </c>
      <c r="F44" s="104">
        <f>[42]Agosto!$C$9</f>
        <v>24.7</v>
      </c>
      <c r="G44" s="104">
        <f>[42]Agosto!$C$10</f>
        <v>27.1</v>
      </c>
      <c r="H44" s="104">
        <f>[42]Agosto!$C$11</f>
        <v>29.2</v>
      </c>
      <c r="I44" s="104">
        <f>[42]Agosto!$C$12</f>
        <v>22.9</v>
      </c>
      <c r="J44" s="104">
        <f>[42]Agosto!$C$13</f>
        <v>18.3</v>
      </c>
      <c r="K44" s="104">
        <f>[42]Agosto!$C$14</f>
        <v>21.7</v>
      </c>
      <c r="L44" s="104">
        <f>[42]Agosto!$C$15</f>
        <v>24.4</v>
      </c>
      <c r="M44" s="104">
        <f>[42]Agosto!$C$16</f>
        <v>26.1</v>
      </c>
      <c r="N44" s="104">
        <f>[42]Agosto!$C$17</f>
        <v>29.5</v>
      </c>
      <c r="O44" s="104">
        <f>[42]Agosto!$C$18</f>
        <v>29.6</v>
      </c>
      <c r="P44" s="104">
        <f>[42]Agosto!$C$19</f>
        <v>29.6</v>
      </c>
      <c r="Q44" s="104">
        <f>[42]Agosto!$C$20</f>
        <v>31.7</v>
      </c>
      <c r="R44" s="104">
        <f>[42]Agosto!$C$21</f>
        <v>34.200000000000003</v>
      </c>
      <c r="S44" s="104">
        <f>[42]Agosto!$C$22</f>
        <v>35.4</v>
      </c>
      <c r="T44" s="104">
        <f>[42]Agosto!$C$23</f>
        <v>35.6</v>
      </c>
      <c r="U44" s="104">
        <f>[42]Agosto!$C$24</f>
        <v>27.8</v>
      </c>
      <c r="V44" s="104">
        <f>[42]Agosto!$C$25</f>
        <v>35.700000000000003</v>
      </c>
      <c r="W44" s="104">
        <f>[42]Agosto!$C$26</f>
        <v>35.799999999999997</v>
      </c>
      <c r="X44" s="104">
        <f>[42]Agosto!$C$27</f>
        <v>36.200000000000003</v>
      </c>
      <c r="Y44" s="104">
        <f>[42]Agosto!$C$28</f>
        <v>22</v>
      </c>
      <c r="Z44" s="104">
        <f>[42]Agosto!$C$29</f>
        <v>21.7</v>
      </c>
      <c r="AA44" s="104">
        <f>[42]Agosto!$C$30</f>
        <v>25.6</v>
      </c>
      <c r="AB44" s="104">
        <f>[42]Agosto!$C$31</f>
        <v>28</v>
      </c>
      <c r="AC44" s="104">
        <f>[42]Agosto!$C$32</f>
        <v>21.5</v>
      </c>
      <c r="AD44" s="104">
        <f>[42]Agosto!$C$33</f>
        <v>33.799999999999997</v>
      </c>
      <c r="AE44" s="104">
        <f>[42]Agosto!$C$34</f>
        <v>34.700000000000003</v>
      </c>
      <c r="AF44" s="104">
        <f>[42]Agosto!$C$35</f>
        <v>36.299999999999997</v>
      </c>
      <c r="AG44" s="107">
        <f t="shared" si="1"/>
        <v>36.299999999999997</v>
      </c>
      <c r="AH44" s="108">
        <f t="shared" si="2"/>
        <v>29.283870967741937</v>
      </c>
      <c r="AM44" t="s">
        <v>35</v>
      </c>
    </row>
    <row r="45" spans="1:39" s="5" customFormat="1" x14ac:dyDescent="0.2">
      <c r="A45" s="47" t="s">
        <v>12</v>
      </c>
      <c r="B45" s="104">
        <f>[43]Agosto!$C$5</f>
        <v>34.200000000000003</v>
      </c>
      <c r="C45" s="104">
        <f>[43]Agosto!$C$6</f>
        <v>34.200000000000003</v>
      </c>
      <c r="D45" s="104">
        <f>[43]Agosto!$C$7</f>
        <v>33.700000000000003</v>
      </c>
      <c r="E45" s="104">
        <f>[43]Agosto!$C$8</f>
        <v>28</v>
      </c>
      <c r="F45" s="104">
        <f>[43]Agosto!$C$9</f>
        <v>28.3</v>
      </c>
      <c r="G45" s="104">
        <f>[43]Agosto!$C$10</f>
        <v>28.3</v>
      </c>
      <c r="H45" s="104">
        <f>[43]Agosto!$C$11</f>
        <v>28.8</v>
      </c>
      <c r="I45" s="104">
        <f>[43]Agosto!$C$12</f>
        <v>25.8</v>
      </c>
      <c r="J45" s="104">
        <f>[43]Agosto!$C$13</f>
        <v>21.4</v>
      </c>
      <c r="K45" s="104">
        <f>[43]Agosto!$C$14</f>
        <v>23.9</v>
      </c>
      <c r="L45" s="104">
        <f>[43]Agosto!$C$15</f>
        <v>26</v>
      </c>
      <c r="M45" s="104">
        <f>[43]Agosto!$C$16</f>
        <v>28.1</v>
      </c>
      <c r="N45" s="104">
        <f>[43]Agosto!$C$17</f>
        <v>31</v>
      </c>
      <c r="O45" s="104">
        <f>[43]Agosto!$C$18</f>
        <v>31.4</v>
      </c>
      <c r="P45" s="104">
        <f>[43]Agosto!$C$19</f>
        <v>32.299999999999997</v>
      </c>
      <c r="Q45" s="104">
        <f>[43]Agosto!$C$20</f>
        <v>34.299999999999997</v>
      </c>
      <c r="R45" s="104">
        <f>[43]Agosto!$C$21</f>
        <v>36.4</v>
      </c>
      <c r="S45" s="104">
        <f>[43]Agosto!$C$22</f>
        <v>37.200000000000003</v>
      </c>
      <c r="T45" s="104">
        <f>[43]Agosto!$C$23</f>
        <v>36.1</v>
      </c>
      <c r="U45" s="104">
        <f>[43]Agosto!$C$24</f>
        <v>29.2</v>
      </c>
      <c r="V45" s="104">
        <f>[43]Agosto!$C$25</f>
        <v>36.9</v>
      </c>
      <c r="W45" s="104">
        <f>[43]Agosto!$C$26</f>
        <v>36.9</v>
      </c>
      <c r="X45" s="104">
        <f>[43]Agosto!$C$27</f>
        <v>36.700000000000003</v>
      </c>
      <c r="Y45" s="104">
        <f>[43]Agosto!$C$28</f>
        <v>21.5</v>
      </c>
      <c r="Z45" s="104">
        <f>[43]Agosto!$C$29</f>
        <v>22</v>
      </c>
      <c r="AA45" s="104">
        <f>[43]Agosto!$C$30</f>
        <v>27.1</v>
      </c>
      <c r="AB45" s="104">
        <f>[43]Agosto!$C$31</f>
        <v>29.5</v>
      </c>
      <c r="AC45" s="104">
        <f>[43]Agosto!$C$32</f>
        <v>29.7</v>
      </c>
      <c r="AD45" s="104">
        <f>[43]Agosto!$C$33</f>
        <v>36</v>
      </c>
      <c r="AE45" s="104">
        <f>[43]Agosto!$C$34</f>
        <v>37.5</v>
      </c>
      <c r="AF45" s="104">
        <f>[43]Agosto!$C$35</f>
        <v>37.700000000000003</v>
      </c>
      <c r="AG45" s="107">
        <f t="shared" si="1"/>
        <v>37.700000000000003</v>
      </c>
      <c r="AH45" s="108">
        <f t="shared" si="2"/>
        <v>30.970967741935493</v>
      </c>
      <c r="AL45" s="5" t="s">
        <v>35</v>
      </c>
      <c r="AM45" s="5" t="s">
        <v>35</v>
      </c>
    </row>
    <row r="46" spans="1:39" s="5" customFormat="1" x14ac:dyDescent="0.2">
      <c r="A46" s="47" t="s">
        <v>302</v>
      </c>
      <c r="B46" s="104" t="str">
        <f>[44]Agosto!$C$5</f>
        <v>*</v>
      </c>
      <c r="C46" s="104" t="str">
        <f>[44]Agosto!$C$6</f>
        <v>*</v>
      </c>
      <c r="D46" s="104" t="str">
        <f>[44]Agosto!$C$7</f>
        <v>*</v>
      </c>
      <c r="E46" s="104" t="str">
        <f>[44]Agosto!$C$8</f>
        <v>*</v>
      </c>
      <c r="F46" s="104" t="str">
        <f>[44]Agosto!$C$9</f>
        <v>*</v>
      </c>
      <c r="G46" s="104" t="str">
        <f>[44]Agosto!$C$10</f>
        <v>*</v>
      </c>
      <c r="H46" s="104" t="str">
        <f>[44]Agosto!$C$11</f>
        <v>*</v>
      </c>
      <c r="I46" s="104" t="str">
        <f>[44]Agosto!$C$12</f>
        <v>*</v>
      </c>
      <c r="J46" s="104" t="str">
        <f>[44]Agosto!$C$13</f>
        <v>*</v>
      </c>
      <c r="K46" s="104" t="str">
        <f>[44]Agosto!$C$14</f>
        <v>*</v>
      </c>
      <c r="L46" s="104" t="str">
        <f>[44]Agosto!$C$15</f>
        <v>*</v>
      </c>
      <c r="M46" s="104" t="str">
        <f>[44]Agosto!$C$16</f>
        <v>*</v>
      </c>
      <c r="N46" s="104" t="str">
        <f>[44]Agosto!$C$17</f>
        <v>*</v>
      </c>
      <c r="O46" s="104" t="str">
        <f>[44]Agosto!$C$18</f>
        <v>*</v>
      </c>
      <c r="P46" s="104" t="str">
        <f>[44]Agosto!$C$19</f>
        <v>*</v>
      </c>
      <c r="Q46" s="104" t="str">
        <f>[44]Agosto!$C$20</f>
        <v>*</v>
      </c>
      <c r="R46" s="104" t="str">
        <f>[44]Agosto!$C$21</f>
        <v>*</v>
      </c>
      <c r="S46" s="104" t="str">
        <f>[44]Agosto!$C$22</f>
        <v>*</v>
      </c>
      <c r="T46" s="104" t="str">
        <f>[44]Agosto!$C$23</f>
        <v>*</v>
      </c>
      <c r="U46" s="104" t="str">
        <f>[44]Agosto!$C$24</f>
        <v>*</v>
      </c>
      <c r="V46" s="104" t="str">
        <f>[44]Agosto!$C$25</f>
        <v>*</v>
      </c>
      <c r="W46" s="104" t="str">
        <f>[44]Agosto!$C$26</f>
        <v>*</v>
      </c>
      <c r="X46" s="104" t="str">
        <f>[44]Agosto!$C$27</f>
        <v>*</v>
      </c>
      <c r="Y46" s="104" t="str">
        <f>[44]Agosto!$C$28</f>
        <v>*</v>
      </c>
      <c r="Z46" s="104" t="str">
        <f>[44]Agosto!$C$29</f>
        <v>*</v>
      </c>
      <c r="AA46" s="104" t="str">
        <f>[44]Agosto!$C$30</f>
        <v>*</v>
      </c>
      <c r="AB46" s="104" t="str">
        <f>[44]Agosto!$C$31</f>
        <v>*</v>
      </c>
      <c r="AC46" s="104">
        <f>[44]Agosto!$C$32</f>
        <v>27</v>
      </c>
      <c r="AD46" s="104">
        <f>[44]Agosto!$C$33</f>
        <v>29.6</v>
      </c>
      <c r="AE46" s="104">
        <f>[44]Agosto!$C$34</f>
        <v>30.2</v>
      </c>
      <c r="AF46" s="104">
        <f>[44]Agosto!$C$35</f>
        <v>31.2</v>
      </c>
      <c r="AG46" s="107">
        <f t="shared" si="1"/>
        <v>31.2</v>
      </c>
      <c r="AH46" s="108">
        <f t="shared" si="2"/>
        <v>29.5</v>
      </c>
    </row>
    <row r="47" spans="1:39" s="5" customFormat="1" x14ac:dyDescent="0.2">
      <c r="A47" s="47" t="s">
        <v>212</v>
      </c>
      <c r="B47" s="104">
        <f>[45]Agosto!$C$5</f>
        <v>33.6</v>
      </c>
      <c r="C47" s="104">
        <f>[45]Agosto!$C$6</f>
        <v>32.9</v>
      </c>
      <c r="D47" s="104">
        <f>[45]Agosto!$C$7</f>
        <v>31.6</v>
      </c>
      <c r="E47" s="104">
        <f>[45]Agosto!$C$8</f>
        <v>25.6</v>
      </c>
      <c r="F47" s="104">
        <f>[45]Agosto!$C$9</f>
        <v>26.8</v>
      </c>
      <c r="G47" s="104">
        <f>[45]Agosto!$C$10</f>
        <v>28.5</v>
      </c>
      <c r="H47" s="104">
        <f>[45]Agosto!$C$11</f>
        <v>28.6</v>
      </c>
      <c r="I47" s="104">
        <f>[45]Agosto!$C$12</f>
        <v>22.7</v>
      </c>
      <c r="J47" s="104">
        <f>[45]Agosto!$C$13</f>
        <v>20.5</v>
      </c>
      <c r="K47" s="104">
        <f>[45]Agosto!$C$14</f>
        <v>24.4</v>
      </c>
      <c r="L47" s="104">
        <f>[45]Agosto!$C$15</f>
        <v>26.6</v>
      </c>
      <c r="M47" s="104">
        <f>[45]Agosto!$C$16</f>
        <v>28.3</v>
      </c>
      <c r="N47" s="104">
        <f>[45]Agosto!$C$17</f>
        <v>30.2</v>
      </c>
      <c r="O47" s="104">
        <f>[45]Agosto!$C$18</f>
        <v>30.7</v>
      </c>
      <c r="P47" s="104">
        <f>[45]Agosto!$C$19</f>
        <v>30.4</v>
      </c>
      <c r="Q47" s="104">
        <f>[45]Agosto!$C$20</f>
        <v>31.9</v>
      </c>
      <c r="R47" s="104">
        <f>[45]Agosto!$C$21</f>
        <v>32.700000000000003</v>
      </c>
      <c r="S47" s="104">
        <f>[45]Agosto!$C$22</f>
        <v>32.799999999999997</v>
      </c>
      <c r="T47" s="104">
        <f>[45]Agosto!$C$23</f>
        <v>32.299999999999997</v>
      </c>
      <c r="U47" s="104">
        <f>[45]Agosto!$C$24</f>
        <v>29.3</v>
      </c>
      <c r="V47" s="104">
        <f>[45]Agosto!$C$25</f>
        <v>32.299999999999997</v>
      </c>
      <c r="W47" s="104">
        <f>[45]Agosto!$C$26</f>
        <v>32</v>
      </c>
      <c r="X47" s="104">
        <f>[45]Agosto!$C$27</f>
        <v>32.200000000000003</v>
      </c>
      <c r="Y47" s="104">
        <f>[45]Agosto!$C$28</f>
        <v>22.7</v>
      </c>
      <c r="Z47" s="104">
        <f>[45]Agosto!$C$29</f>
        <v>24.5</v>
      </c>
      <c r="AA47" s="104">
        <f>[45]Agosto!$C$30</f>
        <v>27.9</v>
      </c>
      <c r="AB47" s="104">
        <f>[45]Agosto!$C$31</f>
        <v>30.3</v>
      </c>
      <c r="AC47" s="104">
        <f>[45]Agosto!$C$32</f>
        <v>29.5</v>
      </c>
      <c r="AD47" s="104">
        <f>[45]Agosto!$C$33</f>
        <v>32.1</v>
      </c>
      <c r="AE47" s="104">
        <f>[45]Agosto!$C$34</f>
        <v>32.5</v>
      </c>
      <c r="AF47" s="104">
        <f>[45]Agosto!$C$35</f>
        <v>31.7</v>
      </c>
      <c r="AG47" s="107">
        <f t="shared" si="1"/>
        <v>33.6</v>
      </c>
      <c r="AH47" s="108">
        <f t="shared" si="2"/>
        <v>29.29354838709677</v>
      </c>
    </row>
    <row r="48" spans="1:39" x14ac:dyDescent="0.2">
      <c r="A48" s="47" t="s">
        <v>13</v>
      </c>
      <c r="B48" s="104">
        <f>[46]Agosto!$C$5</f>
        <v>35.799999999999997</v>
      </c>
      <c r="C48" s="104">
        <f>[46]Agosto!$C$6</f>
        <v>36.1</v>
      </c>
      <c r="D48" s="104">
        <f>[46]Agosto!$C$7</f>
        <v>35.4</v>
      </c>
      <c r="E48" s="104">
        <f>[46]Agosto!$C$8</f>
        <v>28.2</v>
      </c>
      <c r="F48" s="104">
        <f>[46]Agosto!$C$9</f>
        <v>26.2</v>
      </c>
      <c r="G48" s="104">
        <f>[46]Agosto!$C$10</f>
        <v>28.6</v>
      </c>
      <c r="H48" s="104">
        <f>[46]Agosto!$C$11</f>
        <v>30.8</v>
      </c>
      <c r="I48" s="104">
        <f>[46]Agosto!$C$12</f>
        <v>26.6</v>
      </c>
      <c r="J48" s="104">
        <f>[46]Agosto!$C$13</f>
        <v>22</v>
      </c>
      <c r="K48" s="104">
        <f>[46]Agosto!$C$14</f>
        <v>25.1</v>
      </c>
      <c r="L48" s="104">
        <f>[46]Agosto!$C$15</f>
        <v>27.2</v>
      </c>
      <c r="M48" s="104">
        <f>[46]Agosto!$C$16</f>
        <v>29</v>
      </c>
      <c r="N48" s="104">
        <f>[46]Agosto!$C$17</f>
        <v>32.1</v>
      </c>
      <c r="O48" s="104">
        <f>[46]Agosto!$C$18</f>
        <v>32.9</v>
      </c>
      <c r="P48" s="104">
        <f>[46]Agosto!$C$19</f>
        <v>33.1</v>
      </c>
      <c r="Q48" s="104">
        <f>[46]Agosto!$C$20</f>
        <v>36.299999999999997</v>
      </c>
      <c r="R48" s="104">
        <f>[46]Agosto!$C$21</f>
        <v>36.4</v>
      </c>
      <c r="S48" s="104">
        <f>[46]Agosto!$C$22</f>
        <v>37.5</v>
      </c>
      <c r="T48" s="104">
        <f>[46]Agosto!$C$23</f>
        <v>37.299999999999997</v>
      </c>
      <c r="U48" s="104">
        <f>[46]Agosto!$C$24</f>
        <v>34.200000000000003</v>
      </c>
      <c r="V48" s="104">
        <f>[46]Agosto!$C$25</f>
        <v>38.1</v>
      </c>
      <c r="W48" s="104">
        <f>[46]Agosto!$C$26</f>
        <v>38.200000000000003</v>
      </c>
      <c r="X48" s="104">
        <f>[46]Agosto!$C$27</f>
        <v>37.6</v>
      </c>
      <c r="Y48" s="104">
        <f>[46]Agosto!$C$28</f>
        <v>20</v>
      </c>
      <c r="Z48" s="104">
        <f>[46]Agosto!$C$29</f>
        <v>23.5</v>
      </c>
      <c r="AA48" s="104">
        <f>[46]Agosto!$C$30</f>
        <v>26.4</v>
      </c>
      <c r="AB48" s="104">
        <f>[46]Agosto!$C$31</f>
        <v>30.6</v>
      </c>
      <c r="AC48" s="104">
        <f>[46]Agosto!$C$32</f>
        <v>33.299999999999997</v>
      </c>
      <c r="AD48" s="104">
        <f>[46]Agosto!$C$33</f>
        <v>36.299999999999997</v>
      </c>
      <c r="AE48" s="104">
        <f>[46]Agosto!$C$34</f>
        <v>36.700000000000003</v>
      </c>
      <c r="AF48" s="104">
        <f>[46]Agosto!$C$35</f>
        <v>37.299999999999997</v>
      </c>
      <c r="AG48" s="107">
        <f t="shared" si="1"/>
        <v>38.200000000000003</v>
      </c>
      <c r="AH48" s="108">
        <f t="shared" si="2"/>
        <v>31.896774193548389</v>
      </c>
    </row>
    <row r="49" spans="1:39" x14ac:dyDescent="0.2">
      <c r="A49" s="47" t="s">
        <v>144</v>
      </c>
      <c r="B49" s="104">
        <f>[47]Agosto!$C$5</f>
        <v>34.1</v>
      </c>
      <c r="C49" s="104">
        <f>[47]Agosto!$C$6</f>
        <v>34.799999999999997</v>
      </c>
      <c r="D49" s="104">
        <f>[47]Agosto!$C$7</f>
        <v>34.200000000000003</v>
      </c>
      <c r="E49" s="104">
        <f>[47]Agosto!$C$8</f>
        <v>25.6</v>
      </c>
      <c r="F49" s="104">
        <f>[47]Agosto!$C$9</f>
        <v>22</v>
      </c>
      <c r="G49" s="104">
        <f>[47]Agosto!$C$10</f>
        <v>26.8</v>
      </c>
      <c r="H49" s="104">
        <f>[47]Agosto!$C$11</f>
        <v>30.2</v>
      </c>
      <c r="I49" s="104">
        <f>[47]Agosto!$C$12</f>
        <v>22.7</v>
      </c>
      <c r="J49" s="104">
        <f>[47]Agosto!$C$13</f>
        <v>18.7</v>
      </c>
      <c r="K49" s="104">
        <f>[47]Agosto!$C$14</f>
        <v>22.2</v>
      </c>
      <c r="L49" s="104">
        <f>[47]Agosto!$C$15</f>
        <v>24.6</v>
      </c>
      <c r="M49" s="104">
        <f>[47]Agosto!$C$16</f>
        <v>26.4</v>
      </c>
      <c r="N49" s="104">
        <f>[47]Agosto!$C$17</f>
        <v>30</v>
      </c>
      <c r="O49" s="104">
        <f>[47]Agosto!$C$18</f>
        <v>30</v>
      </c>
      <c r="P49" s="104">
        <f>[47]Agosto!$C$19</f>
        <v>29.9</v>
      </c>
      <c r="Q49" s="104">
        <f>[47]Agosto!$C$20</f>
        <v>32.1</v>
      </c>
      <c r="R49" s="104">
        <f>[47]Agosto!$C$21</f>
        <v>34.799999999999997</v>
      </c>
      <c r="S49" s="104">
        <f>[47]Agosto!$C$22</f>
        <v>34.200000000000003</v>
      </c>
      <c r="T49" s="104">
        <f>[47]Agosto!$C$23</f>
        <v>35.9</v>
      </c>
      <c r="U49" s="104">
        <f>[47]Agosto!$C$24</f>
        <v>27.5</v>
      </c>
      <c r="V49" s="104">
        <f>[47]Agosto!$C$25</f>
        <v>34.799999999999997</v>
      </c>
      <c r="W49" s="104">
        <f>[47]Agosto!$C$26</f>
        <v>36.4</v>
      </c>
      <c r="X49" s="104">
        <f>[47]Agosto!$C$27</f>
        <v>36.700000000000003</v>
      </c>
      <c r="Y49" s="104">
        <f>[47]Agosto!$C$28</f>
        <v>27.2</v>
      </c>
      <c r="Z49" s="104">
        <f>[47]Agosto!$C$29</f>
        <v>23.9</v>
      </c>
      <c r="AA49" s="104">
        <f>[47]Agosto!$C$30</f>
        <v>25.2</v>
      </c>
      <c r="AB49" s="104">
        <f>[47]Agosto!$C$31</f>
        <v>29</v>
      </c>
      <c r="AC49" s="104">
        <f>[47]Agosto!$C$32</f>
        <v>22.5</v>
      </c>
      <c r="AD49" s="104">
        <f>[47]Agosto!$C$33</f>
        <v>32.9</v>
      </c>
      <c r="AE49" s="104">
        <f>[47]Agosto!$C$34</f>
        <v>34.4</v>
      </c>
      <c r="AF49" s="104">
        <f>[47]Agosto!$C$35</f>
        <v>36</v>
      </c>
      <c r="AG49" s="107">
        <f t="shared" si="1"/>
        <v>36.700000000000003</v>
      </c>
      <c r="AH49" s="108">
        <f t="shared" si="2"/>
        <v>29.538709677419355</v>
      </c>
    </row>
    <row r="50" spans="1:39" x14ac:dyDescent="0.2">
      <c r="A50" s="47" t="s">
        <v>117</v>
      </c>
      <c r="B50" s="104">
        <f>[48]Agosto!$C$5</f>
        <v>31.9</v>
      </c>
      <c r="C50" s="104">
        <f>[48]Agosto!$C$6</f>
        <v>34.1</v>
      </c>
      <c r="D50" s="104">
        <f>[48]Agosto!$C$7</f>
        <v>35</v>
      </c>
      <c r="E50" s="104">
        <f>[48]Agosto!$C$8</f>
        <v>26.9</v>
      </c>
      <c r="F50" s="104">
        <f>[48]Agosto!$C$9</f>
        <v>24.9</v>
      </c>
      <c r="G50" s="104">
        <f>[48]Agosto!$C$10</f>
        <v>25.7</v>
      </c>
      <c r="H50" s="104">
        <f>[48]Agosto!$C$11</f>
        <v>28.8</v>
      </c>
      <c r="I50" s="104">
        <f>[48]Agosto!$C$12</f>
        <v>20.8</v>
      </c>
      <c r="J50" s="104">
        <f>[48]Agosto!$C$13</f>
        <v>17.7</v>
      </c>
      <c r="K50" s="104">
        <f>[48]Agosto!$C$14</f>
        <v>22.2</v>
      </c>
      <c r="L50" s="104">
        <f>[48]Agosto!$C$15</f>
        <v>24.4</v>
      </c>
      <c r="M50" s="104">
        <f>[48]Agosto!$C$16</f>
        <v>25.2</v>
      </c>
      <c r="N50" s="104">
        <f>[48]Agosto!$C$17</f>
        <v>29.5</v>
      </c>
      <c r="O50" s="104">
        <f>[48]Agosto!$C$18</f>
        <v>29.6</v>
      </c>
      <c r="P50" s="104">
        <f>[48]Agosto!$C$19</f>
        <v>27.3</v>
      </c>
      <c r="Q50" s="104">
        <f>[48]Agosto!$C$20</f>
        <v>30.6</v>
      </c>
      <c r="R50" s="104">
        <f>[48]Agosto!$C$21</f>
        <v>32.5</v>
      </c>
      <c r="S50" s="104">
        <f>[48]Agosto!$C$22</f>
        <v>33.9</v>
      </c>
      <c r="T50" s="104">
        <f>[48]Agosto!$C$23</f>
        <v>36.1</v>
      </c>
      <c r="U50" s="104">
        <f>[48]Agosto!$C$24</f>
        <v>27.9</v>
      </c>
      <c r="V50" s="104">
        <f>[48]Agosto!$C$25</f>
        <v>34.6</v>
      </c>
      <c r="W50" s="104">
        <f>[48]Agosto!$C$26</f>
        <v>38.1</v>
      </c>
      <c r="X50" s="104">
        <f>[48]Agosto!$C$27</f>
        <v>37.5</v>
      </c>
      <c r="Y50" s="104">
        <f>[48]Agosto!$C$28</f>
        <v>28.2</v>
      </c>
      <c r="Z50" s="104">
        <f>[48]Agosto!$C$29</f>
        <v>22.9</v>
      </c>
      <c r="AA50" s="104">
        <f>[48]Agosto!$C$30</f>
        <v>24.8</v>
      </c>
      <c r="AB50" s="104">
        <f>[48]Agosto!$C$31</f>
        <v>29.3</v>
      </c>
      <c r="AC50" s="104">
        <f>[48]Agosto!$C$32</f>
        <v>26.2</v>
      </c>
      <c r="AD50" s="104">
        <f>[48]Agosto!$C$33</f>
        <v>31.9</v>
      </c>
      <c r="AE50" s="104">
        <f>[48]Agosto!$C$34</f>
        <v>32.4</v>
      </c>
      <c r="AF50" s="104">
        <f>[48]Agosto!$C$35</f>
        <v>34.9</v>
      </c>
      <c r="AG50" s="107">
        <f t="shared" si="1"/>
        <v>38.1</v>
      </c>
      <c r="AH50" s="108">
        <f t="shared" si="2"/>
        <v>29.219354838709677</v>
      </c>
      <c r="AL50" t="s">
        <v>35</v>
      </c>
    </row>
    <row r="51" spans="1:39" x14ac:dyDescent="0.2">
      <c r="A51" s="47" t="s">
        <v>210</v>
      </c>
      <c r="B51" s="104">
        <f>[49]Agosto!$C$5</f>
        <v>34</v>
      </c>
      <c r="C51" s="104">
        <f>[49]Agosto!$C$6</f>
        <v>33.799999999999997</v>
      </c>
      <c r="D51" s="104">
        <f>[49]Agosto!$C$7</f>
        <v>33.200000000000003</v>
      </c>
      <c r="E51" s="104">
        <f>[49]Agosto!$C$8</f>
        <v>25.5</v>
      </c>
      <c r="F51" s="104">
        <f>[49]Agosto!$C$9</f>
        <v>26.4</v>
      </c>
      <c r="G51" s="104">
        <f>[49]Agosto!$C$10</f>
        <v>28.6</v>
      </c>
      <c r="H51" s="104">
        <f>[49]Agosto!$C$11</f>
        <v>30.2</v>
      </c>
      <c r="I51" s="104">
        <f>[49]Agosto!$C$12</f>
        <v>26.3</v>
      </c>
      <c r="J51" s="104">
        <f>[49]Agosto!$C$13</f>
        <v>22.1</v>
      </c>
      <c r="K51" s="104">
        <f>[49]Agosto!$C$14</f>
        <v>24.3</v>
      </c>
      <c r="L51" s="104">
        <f>[49]Agosto!$C$15</f>
        <v>24.8</v>
      </c>
      <c r="M51" s="104">
        <f>[49]Agosto!$C$16</f>
        <v>27</v>
      </c>
      <c r="N51" s="104">
        <f>[49]Agosto!$C$17</f>
        <v>30.6</v>
      </c>
      <c r="O51" s="104">
        <f>[49]Agosto!$C$18</f>
        <v>30.4</v>
      </c>
      <c r="P51" s="104">
        <f>[49]Agosto!$C$19</f>
        <v>31.3</v>
      </c>
      <c r="Q51" s="104">
        <f>[49]Agosto!$C$20</f>
        <v>34.6</v>
      </c>
      <c r="R51" s="104">
        <f>[49]Agosto!$C$21</f>
        <v>35.200000000000003</v>
      </c>
      <c r="S51" s="104">
        <f>[49]Agosto!$C$22</f>
        <v>35</v>
      </c>
      <c r="T51" s="104">
        <f>[49]Agosto!$C$23</f>
        <v>35.1</v>
      </c>
      <c r="U51" s="104">
        <f>[49]Agosto!$C$24</f>
        <v>32</v>
      </c>
      <c r="V51" s="104">
        <f>[49]Agosto!$C$25</f>
        <v>34.5</v>
      </c>
      <c r="W51" s="104">
        <f>[49]Agosto!$C$26</f>
        <v>35.1</v>
      </c>
      <c r="X51" s="104">
        <f>[49]Agosto!$C$27</f>
        <v>35</v>
      </c>
      <c r="Y51" s="104">
        <f>[49]Agosto!$C$28</f>
        <v>28.3</v>
      </c>
      <c r="Z51" s="104">
        <f>[49]Agosto!$C$29</f>
        <v>29.6</v>
      </c>
      <c r="AA51" s="104">
        <f>[49]Agosto!$C$30</f>
        <v>28.8</v>
      </c>
      <c r="AB51" s="104">
        <f>[49]Agosto!$C$31</f>
        <v>31.9</v>
      </c>
      <c r="AC51" s="104">
        <f>[49]Agosto!$C$32</f>
        <v>31.4</v>
      </c>
      <c r="AD51" s="104">
        <f>[49]Agosto!$C$33</f>
        <v>32.4</v>
      </c>
      <c r="AE51" s="104">
        <f>[49]Agosto!$C$34</f>
        <v>34.299999999999997</v>
      </c>
      <c r="AF51" s="104">
        <f>[49]Agosto!$C$35</f>
        <v>35.4</v>
      </c>
      <c r="AG51" s="107">
        <f t="shared" si="1"/>
        <v>35.4</v>
      </c>
      <c r="AH51" s="108">
        <f t="shared" si="2"/>
        <v>30.874193548387094</v>
      </c>
    </row>
    <row r="52" spans="1:39" x14ac:dyDescent="0.2">
      <c r="A52" s="47" t="s">
        <v>14</v>
      </c>
      <c r="B52" s="104">
        <f>[50]Agosto!$C$5</f>
        <v>33.9</v>
      </c>
      <c r="C52" s="104">
        <f>[50]Agosto!$C$6</f>
        <v>32.6</v>
      </c>
      <c r="D52" s="104">
        <f>[50]Agosto!$C$7</f>
        <v>33.6</v>
      </c>
      <c r="E52" s="104">
        <f>[50]Agosto!$C$8</f>
        <v>29.5</v>
      </c>
      <c r="F52" s="104">
        <f>[50]Agosto!$C$9</f>
        <v>26.2</v>
      </c>
      <c r="G52" s="104">
        <f>[50]Agosto!$C$10</f>
        <v>29</v>
      </c>
      <c r="H52" s="104">
        <f>[50]Agosto!$C$11</f>
        <v>33.1</v>
      </c>
      <c r="I52" s="104">
        <f>[50]Agosto!$C$12</f>
        <v>29.8</v>
      </c>
      <c r="J52" s="104">
        <f>[50]Agosto!$C$13</f>
        <v>22.8</v>
      </c>
      <c r="K52" s="104">
        <f>[50]Agosto!$C$14</f>
        <v>24.9</v>
      </c>
      <c r="L52" s="104">
        <f>[50]Agosto!$C$15</f>
        <v>25</v>
      </c>
      <c r="M52" s="104">
        <f>[50]Agosto!$C$16</f>
        <v>26.5</v>
      </c>
      <c r="N52" s="104">
        <f>[50]Agosto!$C$17</f>
        <v>32</v>
      </c>
      <c r="O52" s="104">
        <f>[50]Agosto!$C$18</f>
        <v>32.4</v>
      </c>
      <c r="P52" s="104">
        <f>[50]Agosto!$C$19</f>
        <v>30.9</v>
      </c>
      <c r="Q52" s="104">
        <f>[50]Agosto!$C$20</f>
        <v>35</v>
      </c>
      <c r="R52" s="104">
        <f>[50]Agosto!$C$21</f>
        <v>34.200000000000003</v>
      </c>
      <c r="S52" s="104">
        <f>[50]Agosto!$C$22</f>
        <v>34.9</v>
      </c>
      <c r="T52" s="104">
        <f>[50]Agosto!$C$23</f>
        <v>37.1</v>
      </c>
      <c r="U52" s="104">
        <f>[50]Agosto!$C$24</f>
        <v>36.1</v>
      </c>
      <c r="V52" s="104">
        <f>[50]Agosto!$C$25</f>
        <v>37.4</v>
      </c>
      <c r="W52" s="104">
        <f>[50]Agosto!$C$26</f>
        <v>37.299999999999997</v>
      </c>
      <c r="X52" s="104">
        <f>[50]Agosto!$C$27</f>
        <v>37.6</v>
      </c>
      <c r="Y52" s="104">
        <f>[50]Agosto!$C$28</f>
        <v>35.1</v>
      </c>
      <c r="Z52" s="104">
        <f>[50]Agosto!$C$29</f>
        <v>30</v>
      </c>
      <c r="AA52" s="104">
        <f>[50]Agosto!$C$30</f>
        <v>32.200000000000003</v>
      </c>
      <c r="AB52" s="104">
        <f>[50]Agosto!$C$31</f>
        <v>33.200000000000003</v>
      </c>
      <c r="AC52" s="104">
        <f>[50]Agosto!$C$32</f>
        <v>34.200000000000003</v>
      </c>
      <c r="AD52" s="104">
        <f>[50]Agosto!$C$33</f>
        <v>31.9</v>
      </c>
      <c r="AE52" s="104">
        <f>[50]Agosto!$C$34</f>
        <v>33.299999999999997</v>
      </c>
      <c r="AF52" s="104">
        <f>[50]Agosto!$C$35</f>
        <v>34.9</v>
      </c>
      <c r="AG52" s="107">
        <f t="shared" si="1"/>
        <v>37.6</v>
      </c>
      <c r="AH52" s="108">
        <f t="shared" si="2"/>
        <v>32.148387096774194</v>
      </c>
      <c r="AJ52" t="s">
        <v>35</v>
      </c>
      <c r="AL52" t="s">
        <v>35</v>
      </c>
    </row>
    <row r="53" spans="1:39" x14ac:dyDescent="0.2">
      <c r="A53" s="47" t="s">
        <v>145</v>
      </c>
      <c r="B53" s="104">
        <f>[51]Agosto!$C$5</f>
        <v>37.1</v>
      </c>
      <c r="C53" s="104">
        <f>[51]Agosto!$C$6</f>
        <v>35.200000000000003</v>
      </c>
      <c r="D53" s="104">
        <f>[51]Agosto!$C$7</f>
        <v>34.700000000000003</v>
      </c>
      <c r="E53" s="104">
        <f>[51]Agosto!$C$8</f>
        <v>24.3</v>
      </c>
      <c r="F53" s="104">
        <f>[51]Agosto!$C$9</f>
        <v>27.6</v>
      </c>
      <c r="G53" s="104">
        <f>[51]Agosto!$C$10</f>
        <v>31.7</v>
      </c>
      <c r="H53" s="104">
        <f>[51]Agosto!$C$11</f>
        <v>34</v>
      </c>
      <c r="I53" s="104">
        <f>[51]Agosto!$C$12</f>
        <v>25.9</v>
      </c>
      <c r="J53" s="104">
        <f>[51]Agosto!$C$13</f>
        <v>24.4</v>
      </c>
      <c r="K53" s="104">
        <f>[51]Agosto!$C$14</f>
        <v>27.4</v>
      </c>
      <c r="L53" s="104">
        <f>[51]Agosto!$C$15</f>
        <v>28.2</v>
      </c>
      <c r="M53" s="104">
        <f>[51]Agosto!$C$16</f>
        <v>30.1</v>
      </c>
      <c r="N53" s="104">
        <f>[51]Agosto!$C$17</f>
        <v>33.1</v>
      </c>
      <c r="O53" s="104">
        <f>[51]Agosto!$C$18</f>
        <v>33.5</v>
      </c>
      <c r="P53" s="104">
        <f>[51]Agosto!$C$19</f>
        <v>34</v>
      </c>
      <c r="Q53" s="104">
        <f>[51]Agosto!$C$20</f>
        <v>37</v>
      </c>
      <c r="R53" s="104">
        <f>[51]Agosto!$C$21</f>
        <v>37.5</v>
      </c>
      <c r="S53" s="104">
        <f>[51]Agosto!$C$22</f>
        <v>39</v>
      </c>
      <c r="T53" s="104">
        <f>[51]Agosto!$C$23</f>
        <v>37.700000000000003</v>
      </c>
      <c r="U53" s="104">
        <f>[51]Agosto!$C$24</f>
        <v>32.700000000000003</v>
      </c>
      <c r="V53" s="104">
        <f>[51]Agosto!$C$25</f>
        <v>38.1</v>
      </c>
      <c r="W53" s="104">
        <f>[51]Agosto!$C$26</f>
        <v>38.200000000000003</v>
      </c>
      <c r="X53" s="104">
        <f>[51]Agosto!$C$27</f>
        <v>37.299999999999997</v>
      </c>
      <c r="Y53" s="104">
        <f>[51]Agosto!$C$28</f>
        <v>23.4</v>
      </c>
      <c r="Z53" s="104">
        <f>[51]Agosto!$C$29</f>
        <v>29.1</v>
      </c>
      <c r="AA53" s="104">
        <f>[51]Agosto!$C$30</f>
        <v>31.2</v>
      </c>
      <c r="AB53" s="104">
        <f>[51]Agosto!$C$31</f>
        <v>33.6</v>
      </c>
      <c r="AC53" s="104">
        <f>[51]Agosto!$C$32</f>
        <v>37</v>
      </c>
      <c r="AD53" s="104">
        <f>[51]Agosto!$C$33</f>
        <v>37.200000000000003</v>
      </c>
      <c r="AE53" s="104">
        <f>[51]Agosto!$C$34</f>
        <v>38</v>
      </c>
      <c r="AF53" s="104">
        <f>[51]Agosto!$C$35</f>
        <v>39</v>
      </c>
      <c r="AG53" s="107">
        <f t="shared" si="1"/>
        <v>39</v>
      </c>
      <c r="AH53" s="108">
        <f t="shared" si="2"/>
        <v>33.135483870967754</v>
      </c>
    </row>
    <row r="54" spans="1:39" x14ac:dyDescent="0.2">
      <c r="A54" s="47" t="s">
        <v>15</v>
      </c>
      <c r="B54" s="104">
        <f>[52]Agosto!$C$5</f>
        <v>29.9</v>
      </c>
      <c r="C54" s="104">
        <f>[52]Agosto!$C$6</f>
        <v>30.9</v>
      </c>
      <c r="D54" s="104">
        <f>[52]Agosto!$C$7</f>
        <v>29</v>
      </c>
      <c r="E54" s="104">
        <f>[52]Agosto!$C$8</f>
        <v>24.6</v>
      </c>
      <c r="F54" s="104">
        <f>[52]Agosto!$C$9</f>
        <v>23.7</v>
      </c>
      <c r="G54" s="104">
        <f>[52]Agosto!$C$10</f>
        <v>24.1</v>
      </c>
      <c r="H54" s="104">
        <f>[52]Agosto!$C$11</f>
        <v>23.8</v>
      </c>
      <c r="I54" s="104">
        <f>[52]Agosto!$C$12</f>
        <v>18.5</v>
      </c>
      <c r="J54" s="104">
        <f>[52]Agosto!$C$13</f>
        <v>13</v>
      </c>
      <c r="K54" s="104">
        <f>[52]Agosto!$C$14</f>
        <v>19.899999999999999</v>
      </c>
      <c r="L54" s="104">
        <f>[52]Agosto!$C$15</f>
        <v>22.5</v>
      </c>
      <c r="M54" s="104">
        <f>[52]Agosto!$C$16</f>
        <v>23.9</v>
      </c>
      <c r="N54" s="104">
        <f>[52]Agosto!$C$17</f>
        <v>26.8</v>
      </c>
      <c r="O54" s="104">
        <f>[52]Agosto!$C$18</f>
        <v>27.4</v>
      </c>
      <c r="P54" s="104">
        <f>[52]Agosto!$C$19</f>
        <v>27.8</v>
      </c>
      <c r="Q54" s="104">
        <f>[52]Agosto!$C$20</f>
        <v>28.7</v>
      </c>
      <c r="R54" s="104">
        <f>[52]Agosto!$C$21</f>
        <v>30.8</v>
      </c>
      <c r="S54" s="104">
        <f>[52]Agosto!$C$22</f>
        <v>31.4</v>
      </c>
      <c r="T54" s="104">
        <f>[52]Agosto!$C$23</f>
        <v>31.8</v>
      </c>
      <c r="U54" s="104">
        <f>[52]Agosto!$C$24</f>
        <v>25</v>
      </c>
      <c r="V54" s="104">
        <f>[52]Agosto!$C$25</f>
        <v>31.4</v>
      </c>
      <c r="W54" s="104">
        <f>[52]Agosto!$C$26</f>
        <v>32.4</v>
      </c>
      <c r="X54" s="104">
        <f>[52]Agosto!$C$27</f>
        <v>30.9</v>
      </c>
      <c r="Y54" s="104">
        <f>[52]Agosto!$C$28</f>
        <v>13.4</v>
      </c>
      <c r="Z54" s="104">
        <f>[52]Agosto!$C$29</f>
        <v>8.1999999999999993</v>
      </c>
      <c r="AA54" s="104">
        <f>[52]Agosto!$C$30</f>
        <v>18.600000000000001</v>
      </c>
      <c r="AB54" s="104">
        <f>[52]Agosto!$C$31</f>
        <v>25</v>
      </c>
      <c r="AC54" s="104">
        <f>[52]Agosto!$C$32</f>
        <v>21.9</v>
      </c>
      <c r="AD54" s="104">
        <f>[52]Agosto!$C$33</f>
        <v>30.1</v>
      </c>
      <c r="AE54" s="104">
        <f>[52]Agosto!$C$34</f>
        <v>30.9</v>
      </c>
      <c r="AF54" s="104">
        <f>[52]Agosto!$C$35</f>
        <v>32.5</v>
      </c>
      <c r="AG54" s="107">
        <f t="shared" si="1"/>
        <v>32.5</v>
      </c>
      <c r="AH54" s="108">
        <f t="shared" si="2"/>
        <v>25.445161290322581</v>
      </c>
      <c r="AI54" s="12" t="s">
        <v>35</v>
      </c>
      <c r="AL54" t="s">
        <v>35</v>
      </c>
    </row>
    <row r="55" spans="1:39" x14ac:dyDescent="0.2">
      <c r="A55" s="47" t="s">
        <v>16</v>
      </c>
      <c r="B55" s="104">
        <f>[53]Agosto!$C$5</f>
        <v>35.200000000000003</v>
      </c>
      <c r="C55" s="104">
        <f>[53]Agosto!$C$6</f>
        <v>36.1</v>
      </c>
      <c r="D55" s="104">
        <f>[53]Agosto!$C$7</f>
        <v>32.4</v>
      </c>
      <c r="E55" s="104">
        <f>[53]Agosto!$C$8</f>
        <v>29.1</v>
      </c>
      <c r="F55" s="104">
        <f>[53]Agosto!$C$9</f>
        <v>21.3</v>
      </c>
      <c r="G55" s="104">
        <f>[53]Agosto!$C$10</f>
        <v>27.9</v>
      </c>
      <c r="H55" s="104">
        <f>[53]Agosto!$C$11</f>
        <v>25.5</v>
      </c>
      <c r="I55" s="104">
        <f>[53]Agosto!$C$12</f>
        <v>21.8</v>
      </c>
      <c r="J55" s="104">
        <f>[53]Agosto!$C$13</f>
        <v>17.7</v>
      </c>
      <c r="K55" s="104">
        <f>[53]Agosto!$C$14</f>
        <v>22.9</v>
      </c>
      <c r="L55" s="104">
        <f>[53]Agosto!$C$15</f>
        <v>25.7</v>
      </c>
      <c r="M55" s="104">
        <f>[53]Agosto!$C$16</f>
        <v>28.5</v>
      </c>
      <c r="N55" s="104">
        <f>[53]Agosto!$C$17</f>
        <v>31.2</v>
      </c>
      <c r="O55" s="104">
        <f>[53]Agosto!$C$18</f>
        <v>29.7</v>
      </c>
      <c r="P55" s="104">
        <f>[53]Agosto!$C$19</f>
        <v>30.6</v>
      </c>
      <c r="Q55" s="104">
        <f>[53]Agosto!$C$20</f>
        <v>35.6</v>
      </c>
      <c r="R55" s="104">
        <f>[53]Agosto!$C$21</f>
        <v>35.1</v>
      </c>
      <c r="S55" s="104">
        <f>[53]Agosto!$C$22</f>
        <v>37.200000000000003</v>
      </c>
      <c r="T55" s="104">
        <f>[53]Agosto!$C$23</f>
        <v>36.4</v>
      </c>
      <c r="U55" s="104">
        <f>[53]Agosto!$C$24</f>
        <v>29.4</v>
      </c>
      <c r="V55" s="104">
        <f>[53]Agosto!$C$25</f>
        <v>36.299999999999997</v>
      </c>
      <c r="W55" s="104">
        <f>[53]Agosto!$C$26</f>
        <v>37.1</v>
      </c>
      <c r="X55" s="104">
        <f>[53]Agosto!$C$27</f>
        <v>33.6</v>
      </c>
      <c r="Y55" s="104">
        <f>[53]Agosto!$C$28</f>
        <v>17.2</v>
      </c>
      <c r="Z55" s="104">
        <f>[53]Agosto!$C$29</f>
        <v>11.9</v>
      </c>
      <c r="AA55" s="104">
        <f>[53]Agosto!$C$30</f>
        <v>21.8</v>
      </c>
      <c r="AB55" s="104">
        <f>[53]Agosto!$C$31</f>
        <v>26.6</v>
      </c>
      <c r="AC55" s="104">
        <f>[53]Agosto!$C$32</f>
        <v>29.4</v>
      </c>
      <c r="AD55" s="104">
        <f>[53]Agosto!$C$33</f>
        <v>36.1</v>
      </c>
      <c r="AE55" s="104">
        <f>[53]Agosto!$C$34</f>
        <v>38.299999999999997</v>
      </c>
      <c r="AF55" s="104">
        <f>[53]Agosto!$C$35</f>
        <v>38.1</v>
      </c>
      <c r="AG55" s="107">
        <f t="shared" si="1"/>
        <v>38.299999999999997</v>
      </c>
      <c r="AH55" s="108">
        <f t="shared" si="2"/>
        <v>29.538709677419355</v>
      </c>
      <c r="AK55" t="s">
        <v>35</v>
      </c>
      <c r="AL55" t="s">
        <v>35</v>
      </c>
      <c r="AM55" t="s">
        <v>35</v>
      </c>
    </row>
    <row r="56" spans="1:39" x14ac:dyDescent="0.2">
      <c r="A56" s="47" t="s">
        <v>208</v>
      </c>
      <c r="B56" s="104">
        <f>[54]Agosto!$C$5</f>
        <v>34.9</v>
      </c>
      <c r="C56" s="104">
        <f>[54]Agosto!$C$6</f>
        <v>35.9</v>
      </c>
      <c r="D56" s="104">
        <f>[54]Agosto!$C$7</f>
        <v>33.4</v>
      </c>
      <c r="E56" s="104">
        <f>[54]Agosto!$C$8</f>
        <v>30.2</v>
      </c>
      <c r="F56" s="104">
        <f>[54]Agosto!$C$9</f>
        <v>23.8</v>
      </c>
      <c r="G56" s="104">
        <f>[54]Agosto!$C$10</f>
        <v>29.7</v>
      </c>
      <c r="H56" s="104">
        <f>[54]Agosto!$C$11</f>
        <v>25.6</v>
      </c>
      <c r="I56" s="104">
        <f>[54]Agosto!$C$12</f>
        <v>23.2</v>
      </c>
      <c r="J56" s="104">
        <f>[54]Agosto!$C$13</f>
        <v>19.2</v>
      </c>
      <c r="K56" s="104">
        <f>[54]Agosto!$C$14</f>
        <v>23.9</v>
      </c>
      <c r="L56" s="104">
        <f>[54]Agosto!$C$15</f>
        <v>27.3</v>
      </c>
      <c r="M56" s="104">
        <f>[54]Agosto!$C$16</f>
        <v>29</v>
      </c>
      <c r="N56" s="104">
        <f>[54]Agosto!$C$17</f>
        <v>32.4</v>
      </c>
      <c r="O56" s="104">
        <f>[54]Agosto!$C$18</f>
        <v>32.9</v>
      </c>
      <c r="P56" s="104">
        <f>[54]Agosto!$C$19</f>
        <v>33.6</v>
      </c>
      <c r="Q56" s="104">
        <f>[54]Agosto!$C$20</f>
        <v>36.1</v>
      </c>
      <c r="R56" s="104">
        <f>[54]Agosto!$C$21</f>
        <v>36.9</v>
      </c>
      <c r="S56" s="104">
        <f>[54]Agosto!$C$22</f>
        <v>38.4</v>
      </c>
      <c r="T56" s="104">
        <f>[54]Agosto!$C$23</f>
        <v>37</v>
      </c>
      <c r="U56" s="104">
        <f>[54]Agosto!$C$24</f>
        <v>32.6</v>
      </c>
      <c r="V56" s="104">
        <f>[54]Agosto!$C$25</f>
        <v>37.5</v>
      </c>
      <c r="W56" s="104">
        <f>[54]Agosto!$C$26</f>
        <v>38.200000000000003</v>
      </c>
      <c r="X56" s="104">
        <f>[54]Agosto!$C$27</f>
        <v>34.200000000000003</v>
      </c>
      <c r="Y56" s="104">
        <f>[54]Agosto!$C$28</f>
        <v>22.2</v>
      </c>
      <c r="Z56" s="104">
        <f>[54]Agosto!$C$29</f>
        <v>14.3</v>
      </c>
      <c r="AA56" s="104">
        <f>[54]Agosto!$C$30</f>
        <v>24.8</v>
      </c>
      <c r="AB56" s="104">
        <f>[54]Agosto!$C$31</f>
        <v>30.2</v>
      </c>
      <c r="AC56" s="104">
        <f>[54]Agosto!$C$32</f>
        <v>29.9</v>
      </c>
      <c r="AD56" s="104">
        <f>[54]Agosto!$C$33</f>
        <v>37.299999999999997</v>
      </c>
      <c r="AE56" s="104">
        <f>[54]Agosto!$C$34</f>
        <v>38.1</v>
      </c>
      <c r="AF56" s="104">
        <f>[54]Agosto!$C$35</f>
        <v>38.299999999999997</v>
      </c>
      <c r="AG56" s="107">
        <f t="shared" si="1"/>
        <v>38.4</v>
      </c>
      <c r="AH56" s="108">
        <f t="shared" si="2"/>
        <v>31</v>
      </c>
    </row>
    <row r="57" spans="1:39" x14ac:dyDescent="0.2">
      <c r="A57" s="47" t="s">
        <v>146</v>
      </c>
      <c r="B57" s="104">
        <f>[55]Agosto!$C$5</f>
        <v>34.5</v>
      </c>
      <c r="C57" s="104">
        <f>[55]Agosto!$C$6</f>
        <v>34.6</v>
      </c>
      <c r="D57" s="104">
        <f>[55]Agosto!$C$7</f>
        <v>32.1</v>
      </c>
      <c r="E57" s="104">
        <f>[55]Agosto!$C$8</f>
        <v>24.6</v>
      </c>
      <c r="F57" s="104">
        <f>[55]Agosto!$C$9</f>
        <v>23.7</v>
      </c>
      <c r="G57" s="104">
        <f>[55]Agosto!$C$10</f>
        <v>27.7</v>
      </c>
      <c r="H57" s="104">
        <f>[55]Agosto!$C$11</f>
        <v>30.6</v>
      </c>
      <c r="I57" s="104">
        <f>[55]Agosto!$C$12</f>
        <v>24.6</v>
      </c>
      <c r="J57" s="104">
        <f>[55]Agosto!$C$13</f>
        <v>20.5</v>
      </c>
      <c r="K57" s="104">
        <f>[55]Agosto!$C$14</f>
        <v>21.8</v>
      </c>
      <c r="L57" s="104">
        <f>[55]Agosto!$C$15</f>
        <v>24.1</v>
      </c>
      <c r="M57" s="104">
        <f>[55]Agosto!$C$16</f>
        <v>25.9</v>
      </c>
      <c r="N57" s="104">
        <f>[55]Agosto!$C$17</f>
        <v>29.6</v>
      </c>
      <c r="O57" s="104">
        <f>[55]Agosto!$C$18</f>
        <v>29.4</v>
      </c>
      <c r="P57" s="104">
        <f>[55]Agosto!$C$19</f>
        <v>29.7</v>
      </c>
      <c r="Q57" s="104">
        <f>[55]Agosto!$C$20</f>
        <v>32.799999999999997</v>
      </c>
      <c r="R57" s="104">
        <f>[55]Agosto!$C$21</f>
        <v>34.9</v>
      </c>
      <c r="S57" s="104">
        <f>[55]Agosto!$C$22</f>
        <v>34.6</v>
      </c>
      <c r="T57" s="104">
        <f>[55]Agosto!$C$23</f>
        <v>35.9</v>
      </c>
      <c r="U57" s="104">
        <f>[55]Agosto!$C$24</f>
        <v>28.5</v>
      </c>
      <c r="V57" s="104">
        <f>[55]Agosto!$C$25</f>
        <v>35.4</v>
      </c>
      <c r="W57" s="104">
        <f>[55]Agosto!$C$26</f>
        <v>36.6</v>
      </c>
      <c r="X57" s="104">
        <f>[55]Agosto!$C$27</f>
        <v>36.1</v>
      </c>
      <c r="Y57" s="104">
        <f>[55]Agosto!$C$28</f>
        <v>27.9</v>
      </c>
      <c r="Z57" s="104">
        <f>[55]Agosto!$C$29</f>
        <v>27.2</v>
      </c>
      <c r="AA57" s="104">
        <f>[55]Agosto!$C$30</f>
        <v>26.9</v>
      </c>
      <c r="AB57" s="104">
        <f>[55]Agosto!$C$31</f>
        <v>30.5</v>
      </c>
      <c r="AC57" s="104">
        <f>[55]Agosto!$C$32</f>
        <v>26.6</v>
      </c>
      <c r="AD57" s="104">
        <f>[55]Agosto!$C$33</f>
        <v>34.1</v>
      </c>
      <c r="AE57" s="104">
        <f>[55]Agosto!$C$34</f>
        <v>34.6</v>
      </c>
      <c r="AF57" s="104">
        <f>[55]Agosto!$C$35</f>
        <v>36.299999999999997</v>
      </c>
      <c r="AG57" s="107">
        <f>MAX(B57:AF57)</f>
        <v>36.6</v>
      </c>
      <c r="AH57" s="108">
        <f>AVERAGE(B57:AF57)</f>
        <v>30.074193548387097</v>
      </c>
      <c r="AJ57" t="s">
        <v>35</v>
      </c>
      <c r="AL57" t="s">
        <v>35</v>
      </c>
    </row>
    <row r="58" spans="1:39" x14ac:dyDescent="0.2">
      <c r="A58" s="47" t="s">
        <v>275</v>
      </c>
      <c r="B58" s="104" t="str">
        <f>[56]Agosto!$C$5</f>
        <v>*</v>
      </c>
      <c r="C58" s="104" t="str">
        <f>[56]Agosto!$C$6</f>
        <v>*</v>
      </c>
      <c r="D58" s="104">
        <f>[56]Agosto!$C$7</f>
        <v>31.1</v>
      </c>
      <c r="E58" s="104">
        <f>[56]Agosto!$C$8</f>
        <v>25</v>
      </c>
      <c r="F58" s="104">
        <f>[56]Agosto!$C$9</f>
        <v>23.7</v>
      </c>
      <c r="G58" s="104">
        <f>[56]Agosto!$C$10</f>
        <v>25.9</v>
      </c>
      <c r="H58" s="104">
        <f>[56]Agosto!$C$11</f>
        <v>29.6</v>
      </c>
      <c r="I58" s="104">
        <f>[56]Agosto!$C$12</f>
        <v>23.8</v>
      </c>
      <c r="J58" s="104">
        <f>[56]Agosto!$C$13</f>
        <v>18.600000000000001</v>
      </c>
      <c r="K58" s="104">
        <f>[56]Agosto!$C$14</f>
        <v>21.3</v>
      </c>
      <c r="L58" s="104">
        <f>[56]Agosto!$C$15</f>
        <v>23.3</v>
      </c>
      <c r="M58" s="104">
        <f>[56]Agosto!$C$16</f>
        <v>24.5</v>
      </c>
      <c r="N58" s="104">
        <f>[56]Agosto!$C$17</f>
        <v>29.1</v>
      </c>
      <c r="O58" s="104">
        <f>[56]Agosto!$C$18</f>
        <v>28.7</v>
      </c>
      <c r="P58" s="104">
        <f>[56]Agosto!$C$19</f>
        <v>27.6</v>
      </c>
      <c r="Q58" s="104">
        <f>[56]Agosto!$C$20</f>
        <v>30.7</v>
      </c>
      <c r="R58" s="104">
        <f>[56]Agosto!$C$21</f>
        <v>34.200000000000003</v>
      </c>
      <c r="S58" s="104">
        <f>[56]Agosto!$C$22</f>
        <v>32.9</v>
      </c>
      <c r="T58" s="104">
        <f>[56]Agosto!$C$23</f>
        <v>35.4</v>
      </c>
      <c r="U58" s="104">
        <f>[56]Agosto!$C$24</f>
        <v>28.7</v>
      </c>
      <c r="V58" s="104">
        <f>[56]Agosto!$C$25</f>
        <v>34.6</v>
      </c>
      <c r="W58" s="104">
        <f>[56]Agosto!$C$26</f>
        <v>36.5</v>
      </c>
      <c r="X58" s="104">
        <f>[56]Agosto!$C$27</f>
        <v>35.799999999999997</v>
      </c>
      <c r="Y58" s="104">
        <f>[56]Agosto!$C$28</f>
        <v>28.1</v>
      </c>
      <c r="Z58" s="104">
        <f>[56]Agosto!$C$29</f>
        <v>23.9</v>
      </c>
      <c r="AA58" s="104">
        <f>[56]Agosto!$C$30</f>
        <v>25</v>
      </c>
      <c r="AB58" s="104">
        <f>[56]Agosto!$C$31</f>
        <v>29.1</v>
      </c>
      <c r="AC58" s="104">
        <f>[56]Agosto!$C$32</f>
        <v>23.2</v>
      </c>
      <c r="AD58" s="104">
        <f>[56]Agosto!$C$33</f>
        <v>31.7</v>
      </c>
      <c r="AE58" s="104">
        <f>[56]Agosto!$C$34</f>
        <v>32.799999999999997</v>
      </c>
      <c r="AF58" s="104">
        <f>[56]Agosto!$C$35</f>
        <v>35.5</v>
      </c>
      <c r="AG58" s="107">
        <f>MAX(B58:AF58)</f>
        <v>36.5</v>
      </c>
      <c r="AH58" s="108">
        <f>AVERAGE(B58:AF58)</f>
        <v>28.631034482758619</v>
      </c>
    </row>
    <row r="59" spans="1:39" x14ac:dyDescent="0.2">
      <c r="A59" s="47" t="s">
        <v>17</v>
      </c>
      <c r="B59" s="104">
        <f>[57]Agosto!$C$5</f>
        <v>34.5</v>
      </c>
      <c r="C59" s="104">
        <f>[57]Agosto!$C$6</f>
        <v>35.5</v>
      </c>
      <c r="D59" s="104">
        <f>[57]Agosto!$C$7</f>
        <v>35.200000000000003</v>
      </c>
      <c r="E59" s="104">
        <f>[57]Agosto!$C$8</f>
        <v>26.7</v>
      </c>
      <c r="F59" s="104">
        <f>[57]Agosto!$C$9</f>
        <v>23</v>
      </c>
      <c r="G59" s="104">
        <f>[57]Agosto!$C$10</f>
        <v>26.2</v>
      </c>
      <c r="H59" s="104">
        <f>[57]Agosto!$C$11</f>
        <v>29.3</v>
      </c>
      <c r="I59" s="104">
        <f>[57]Agosto!$C$12</f>
        <v>23.2</v>
      </c>
      <c r="J59" s="104">
        <f>[57]Agosto!$C$13</f>
        <v>17.399999999999999</v>
      </c>
      <c r="K59" s="104">
        <f>[57]Agosto!$C$14</f>
        <v>21.4</v>
      </c>
      <c r="L59" s="104">
        <f>[57]Agosto!$C$15</f>
        <v>24.4</v>
      </c>
      <c r="M59" s="104">
        <f>[57]Agosto!$C$16</f>
        <v>25.8</v>
      </c>
      <c r="N59" s="104">
        <f>[57]Agosto!$C$17</f>
        <v>28.9</v>
      </c>
      <c r="O59" s="104">
        <f>[57]Agosto!$C$18</f>
        <v>29.2</v>
      </c>
      <c r="P59" s="104">
        <f>[57]Agosto!$C$19</f>
        <v>28.8</v>
      </c>
      <c r="Q59" s="104">
        <f>[57]Agosto!$C$20</f>
        <v>30.9</v>
      </c>
      <c r="R59" s="104">
        <f>[57]Agosto!$C$21</f>
        <v>33.799999999999997</v>
      </c>
      <c r="S59" s="104">
        <f>[57]Agosto!$C$22</f>
        <v>34</v>
      </c>
      <c r="T59" s="104">
        <f>[57]Agosto!$C$23</f>
        <v>36.299999999999997</v>
      </c>
      <c r="U59" s="104">
        <f>[57]Agosto!$C$24</f>
        <v>28.8</v>
      </c>
      <c r="V59" s="104">
        <f>[57]Agosto!$C$25</f>
        <v>34.6</v>
      </c>
      <c r="W59" s="104">
        <f>[57]Agosto!$C$26</f>
        <v>37.200000000000003</v>
      </c>
      <c r="X59" s="104">
        <f>[57]Agosto!$C$27</f>
        <v>37.200000000000003</v>
      </c>
      <c r="Y59" s="104">
        <f>[57]Agosto!$C$28</f>
        <v>23.7</v>
      </c>
      <c r="Z59" s="104">
        <f>[57]Agosto!$C$29</f>
        <v>22.5</v>
      </c>
      <c r="AA59" s="104">
        <f>[57]Agosto!$C$30</f>
        <v>24.8</v>
      </c>
      <c r="AB59" s="104">
        <f>[57]Agosto!$C$31</f>
        <v>28.8</v>
      </c>
      <c r="AC59" s="104">
        <f>[57]Agosto!$C$32</f>
        <v>22.7</v>
      </c>
      <c r="AD59" s="104">
        <f>[57]Agosto!$C$33</f>
        <v>32.299999999999997</v>
      </c>
      <c r="AE59" s="104">
        <f>[57]Agosto!$C$34</f>
        <v>33.4</v>
      </c>
      <c r="AF59" s="104">
        <f>[57]Agosto!$C$35</f>
        <v>35.5</v>
      </c>
      <c r="AG59" s="107">
        <f t="shared" si="1"/>
        <v>37.200000000000003</v>
      </c>
      <c r="AH59" s="108">
        <f t="shared" si="2"/>
        <v>29.2258064516129</v>
      </c>
      <c r="AM59" t="s">
        <v>35</v>
      </c>
    </row>
    <row r="60" spans="1:39" x14ac:dyDescent="0.2">
      <c r="A60" s="47" t="s">
        <v>130</v>
      </c>
      <c r="B60" s="104">
        <f>[58]Agosto!$C$5</f>
        <v>31.5</v>
      </c>
      <c r="C60" s="104">
        <f>[58]Agosto!$C$6</f>
        <v>32.700000000000003</v>
      </c>
      <c r="D60" s="104">
        <f>[58]Agosto!$C$7</f>
        <v>32.700000000000003</v>
      </c>
      <c r="E60" s="104">
        <f>[58]Agosto!$C$8</f>
        <v>24.9</v>
      </c>
      <c r="F60" s="104">
        <f>[58]Agosto!$C$9</f>
        <v>24.8</v>
      </c>
      <c r="G60" s="104">
        <f>[58]Agosto!$C$10</f>
        <v>26.1</v>
      </c>
      <c r="H60" s="104">
        <f>[58]Agosto!$C$11</f>
        <v>29.4</v>
      </c>
      <c r="I60" s="104">
        <f>[58]Agosto!$C$12</f>
        <v>23.4</v>
      </c>
      <c r="J60" s="104">
        <f>[58]Agosto!$C$13</f>
        <v>19.2</v>
      </c>
      <c r="K60" s="104">
        <f>[58]Agosto!$C$14</f>
        <v>21.8</v>
      </c>
      <c r="L60" s="104">
        <f>[58]Agosto!$C$15</f>
        <v>23.6</v>
      </c>
      <c r="M60" s="104">
        <f>[58]Agosto!$C$16</f>
        <v>24.3</v>
      </c>
      <c r="N60" s="104">
        <f>[58]Agosto!$C$17</f>
        <v>29</v>
      </c>
      <c r="O60" s="104">
        <f>[58]Agosto!$C$18</f>
        <v>29.9</v>
      </c>
      <c r="P60" s="104">
        <f>[58]Agosto!$C$19</f>
        <v>27.1</v>
      </c>
      <c r="Q60" s="104">
        <f>[58]Agosto!$C$20</f>
        <v>30.1</v>
      </c>
      <c r="R60" s="104">
        <f>[58]Agosto!$C$21</f>
        <v>33.6</v>
      </c>
      <c r="S60" s="104">
        <f>[58]Agosto!$C$22</f>
        <v>33.4</v>
      </c>
      <c r="T60" s="104">
        <f>[58]Agosto!$C$23</f>
        <v>36.4</v>
      </c>
      <c r="U60" s="104">
        <f>[58]Agosto!$C$24</f>
        <v>28.9</v>
      </c>
      <c r="V60" s="104">
        <f>[58]Agosto!$C$25</f>
        <v>34.6</v>
      </c>
      <c r="W60" s="104">
        <f>[58]Agosto!$C$26</f>
        <v>37.1</v>
      </c>
      <c r="X60" s="104">
        <f>[58]Agosto!$C$27</f>
        <v>36.5</v>
      </c>
      <c r="Y60" s="104">
        <f>[58]Agosto!$C$28</f>
        <v>24.3</v>
      </c>
      <c r="Z60" s="104">
        <f>[58]Agosto!$C$29</f>
        <v>25.4</v>
      </c>
      <c r="AA60" s="104">
        <f>[58]Agosto!$C$30</f>
        <v>26.8</v>
      </c>
      <c r="AB60" s="104">
        <f>[58]Agosto!$C$31</f>
        <v>30.3</v>
      </c>
      <c r="AC60" s="104">
        <f>[58]Agosto!$C$32</f>
        <v>24.5</v>
      </c>
      <c r="AD60" s="104">
        <f>[58]Agosto!$C$33</f>
        <v>31.3</v>
      </c>
      <c r="AE60" s="104">
        <f>[58]Agosto!$C$34</f>
        <v>32.4</v>
      </c>
      <c r="AF60" s="104">
        <f>[58]Agosto!$C$35</f>
        <v>34.299999999999997</v>
      </c>
      <c r="AG60" s="107">
        <f t="shared" si="1"/>
        <v>37.1</v>
      </c>
      <c r="AH60" s="108">
        <f t="shared" si="2"/>
        <v>29.041935483870962</v>
      </c>
      <c r="AJ60" s="12" t="s">
        <v>35</v>
      </c>
      <c r="AL60" t="s">
        <v>35</v>
      </c>
    </row>
    <row r="61" spans="1:39" x14ac:dyDescent="0.2">
      <c r="A61" s="47" t="s">
        <v>18</v>
      </c>
      <c r="B61" s="104">
        <f>[59]Agosto!$C$5</f>
        <v>32.200000000000003</v>
      </c>
      <c r="C61" s="104">
        <f>[59]Agosto!$C$6</f>
        <v>32.4</v>
      </c>
      <c r="D61" s="104">
        <f>[59]Agosto!$C$7</f>
        <v>29.8</v>
      </c>
      <c r="E61" s="104">
        <f>[59]Agosto!$C$8</f>
        <v>23.9</v>
      </c>
      <c r="F61" s="104">
        <f>[59]Agosto!$C$9</f>
        <v>24.1</v>
      </c>
      <c r="G61" s="104">
        <f>[59]Agosto!$C$10</f>
        <v>27.3</v>
      </c>
      <c r="H61" s="104">
        <f>[59]Agosto!$C$11</f>
        <v>29.5</v>
      </c>
      <c r="I61" s="104">
        <f>[59]Agosto!$C$12</f>
        <v>24.7</v>
      </c>
      <c r="J61" s="104">
        <f>[59]Agosto!$C$13</f>
        <v>19.899999999999999</v>
      </c>
      <c r="K61" s="104">
        <f>[59]Agosto!$C$14</f>
        <v>23.2</v>
      </c>
      <c r="L61" s="104">
        <f>[59]Agosto!$C$15</f>
        <v>24.8</v>
      </c>
      <c r="M61" s="104">
        <f>[59]Agosto!$C$16</f>
        <v>26.4</v>
      </c>
      <c r="N61" s="104">
        <f>[59]Agosto!$C$17</f>
        <v>29.7</v>
      </c>
      <c r="O61" s="104">
        <f>[59]Agosto!$C$18</f>
        <v>29.8</v>
      </c>
      <c r="P61" s="104">
        <f>[59]Agosto!$C$19</f>
        <v>31</v>
      </c>
      <c r="Q61" s="104">
        <f>[59]Agosto!$C$20</f>
        <v>33.1</v>
      </c>
      <c r="R61" s="104">
        <f>[59]Agosto!$C$21</f>
        <v>33.799999999999997</v>
      </c>
      <c r="S61" s="104">
        <f>[59]Agosto!$C$22</f>
        <v>34.200000000000003</v>
      </c>
      <c r="T61" s="104">
        <f>[59]Agosto!$C$23</f>
        <v>33.9</v>
      </c>
      <c r="U61" s="104">
        <f>[59]Agosto!$C$24</f>
        <v>31.2</v>
      </c>
      <c r="V61" s="104">
        <f>[59]Agosto!$C$25</f>
        <v>33</v>
      </c>
      <c r="W61" s="104">
        <f>[59]Agosto!$C$26</f>
        <v>33.700000000000003</v>
      </c>
      <c r="X61" s="104">
        <f>[59]Agosto!$C$27</f>
        <v>33.4</v>
      </c>
      <c r="Y61" s="104">
        <f>[59]Agosto!$C$28</f>
        <v>22.9</v>
      </c>
      <c r="Z61" s="104">
        <f>[59]Agosto!$C$29</f>
        <v>26</v>
      </c>
      <c r="AA61" s="104">
        <f>[59]Agosto!$C$30</f>
        <v>25.2</v>
      </c>
      <c r="AB61" s="104">
        <f>[59]Agosto!$C$31</f>
        <v>30.2</v>
      </c>
      <c r="AC61" s="104">
        <f>[59]Agosto!$C$32</f>
        <v>29.9</v>
      </c>
      <c r="AD61" s="104">
        <f>[59]Agosto!$C$33</f>
        <v>32.200000000000003</v>
      </c>
      <c r="AE61" s="104">
        <f>[59]Agosto!$C$34</f>
        <v>33.799999999999997</v>
      </c>
      <c r="AF61" s="104">
        <f>[59]Agosto!$C$35</f>
        <v>33.9</v>
      </c>
      <c r="AG61" s="107">
        <f t="shared" si="1"/>
        <v>34.200000000000003</v>
      </c>
      <c r="AH61" s="108">
        <f t="shared" si="2"/>
        <v>29.325806451612909</v>
      </c>
      <c r="AJ61" s="12" t="s">
        <v>35</v>
      </c>
      <c r="AL61" t="s">
        <v>35</v>
      </c>
    </row>
    <row r="62" spans="1:39" x14ac:dyDescent="0.2">
      <c r="A62" s="47" t="s">
        <v>19</v>
      </c>
      <c r="B62" s="104">
        <f>[60]Agosto!$C$5</f>
        <v>28.1</v>
      </c>
      <c r="C62" s="104">
        <f>[60]Agosto!$C$6</f>
        <v>31.2</v>
      </c>
      <c r="D62" s="104">
        <f>[60]Agosto!$C$7</f>
        <v>28.4</v>
      </c>
      <c r="E62" s="104">
        <f>[60]Agosto!$C$8</f>
        <v>23.4</v>
      </c>
      <c r="F62" s="104">
        <f>[60]Agosto!$C$9</f>
        <v>24.7</v>
      </c>
      <c r="G62" s="104">
        <f>[60]Agosto!$C$10</f>
        <v>24.7</v>
      </c>
      <c r="H62" s="104">
        <f>[60]Agosto!$C$11</f>
        <v>24.3</v>
      </c>
      <c r="I62" s="104">
        <f>[60]Agosto!$C$12</f>
        <v>18.3</v>
      </c>
      <c r="J62" s="104">
        <f>[60]Agosto!$C$13</f>
        <v>16.3</v>
      </c>
      <c r="K62" s="104">
        <f>[60]Agosto!$C$14</f>
        <v>20.9</v>
      </c>
      <c r="L62" s="104">
        <f>[60]Agosto!$C$15</f>
        <v>23.7</v>
      </c>
      <c r="M62" s="104">
        <f>[60]Agosto!$C$16</f>
        <v>24.7</v>
      </c>
      <c r="N62" s="104">
        <f>[60]Agosto!$C$17</f>
        <v>27</v>
      </c>
      <c r="O62" s="104">
        <f>[60]Agosto!$C$18</f>
        <v>26.4</v>
      </c>
      <c r="P62" s="104">
        <f>[60]Agosto!$C$19</f>
        <v>25.6</v>
      </c>
      <c r="Q62" s="104">
        <f>[60]Agosto!$C$20</f>
        <v>27.6</v>
      </c>
      <c r="R62" s="104">
        <f>[60]Agosto!$C$21</f>
        <v>30.8</v>
      </c>
      <c r="S62" s="104">
        <f>[60]Agosto!$C$22</f>
        <v>31.2</v>
      </c>
      <c r="T62" s="104">
        <f>[60]Agosto!$C$23</f>
        <v>31</v>
      </c>
      <c r="U62" s="104">
        <f>[60]Agosto!$C$24</f>
        <v>24.9</v>
      </c>
      <c r="V62" s="104">
        <f>[60]Agosto!$C$25</f>
        <v>30.7</v>
      </c>
      <c r="W62" s="104">
        <f>[60]Agosto!$C$26</f>
        <v>35</v>
      </c>
      <c r="X62" s="104">
        <f>[60]Agosto!$C$27</f>
        <v>27.5</v>
      </c>
      <c r="Y62" s="104">
        <f>[60]Agosto!$C$28</f>
        <v>12.5</v>
      </c>
      <c r="Z62" s="104">
        <f>[60]Agosto!$C$29</f>
        <v>11.6</v>
      </c>
      <c r="AA62" s="104">
        <f>[60]Agosto!$C$30</f>
        <v>20.9</v>
      </c>
      <c r="AB62" s="104">
        <f>[60]Agosto!$C$31</f>
        <v>24.2</v>
      </c>
      <c r="AC62" s="104">
        <f>[60]Agosto!$C$32</f>
        <v>25.3</v>
      </c>
      <c r="AD62" s="104">
        <f>[60]Agosto!$C$33</f>
        <v>29.1</v>
      </c>
      <c r="AE62" s="104">
        <f>[60]Agosto!$C$34</f>
        <v>30.3</v>
      </c>
      <c r="AF62" s="104">
        <f>[60]Agosto!$C$35</f>
        <v>31.1</v>
      </c>
      <c r="AG62" s="107">
        <f t="shared" si="1"/>
        <v>35</v>
      </c>
      <c r="AH62" s="108">
        <f t="shared" si="2"/>
        <v>25.529032258064518</v>
      </c>
      <c r="AI62" s="12" t="s">
        <v>35</v>
      </c>
      <c r="AJ62" s="12" t="s">
        <v>35</v>
      </c>
      <c r="AL62" t="s">
        <v>35</v>
      </c>
      <c r="AM62" t="s">
        <v>35</v>
      </c>
    </row>
    <row r="63" spans="1:39" x14ac:dyDescent="0.2">
      <c r="A63" s="47" t="s">
        <v>23</v>
      </c>
      <c r="B63" s="104">
        <f>[61]Agosto!$C$5</f>
        <v>34.299999999999997</v>
      </c>
      <c r="C63" s="104">
        <f>[61]Agosto!$C$6</f>
        <v>34.1</v>
      </c>
      <c r="D63" s="104">
        <f>[61]Agosto!$C$7</f>
        <v>33.4</v>
      </c>
      <c r="E63" s="104">
        <f>[61]Agosto!$C$8</f>
        <v>27.2</v>
      </c>
      <c r="F63" s="104">
        <f>[61]Agosto!$C$9</f>
        <v>23.9</v>
      </c>
      <c r="G63" s="104">
        <f>[61]Agosto!$C$10</f>
        <v>27.5</v>
      </c>
      <c r="H63" s="104">
        <f>[61]Agosto!$C$11</f>
        <v>30</v>
      </c>
      <c r="I63" s="104">
        <f>[61]Agosto!$C$12</f>
        <v>23</v>
      </c>
      <c r="J63" s="104">
        <f>[61]Agosto!$C$13</f>
        <v>18.899999999999999</v>
      </c>
      <c r="K63" s="104">
        <f>[61]Agosto!$C$14</f>
        <v>22.3</v>
      </c>
      <c r="L63" s="104">
        <f>[61]Agosto!$C$15</f>
        <v>24.8</v>
      </c>
      <c r="M63" s="104">
        <f>[61]Agosto!$C$16</f>
        <v>26.2</v>
      </c>
      <c r="N63" s="104">
        <f>[61]Agosto!$C$17</f>
        <v>30.1</v>
      </c>
      <c r="O63" s="104">
        <f>[61]Agosto!$C$18</f>
        <v>29.2</v>
      </c>
      <c r="P63" s="104">
        <f>[61]Agosto!$C$19</f>
        <v>30.2</v>
      </c>
      <c r="Q63" s="104">
        <f>[61]Agosto!$C$20</f>
        <v>32.9</v>
      </c>
      <c r="R63" s="104">
        <f>[61]Agosto!$C$21</f>
        <v>34.9</v>
      </c>
      <c r="S63" s="104">
        <f>[61]Agosto!$C$22</f>
        <v>34.5</v>
      </c>
      <c r="T63" s="104">
        <f>[61]Agosto!$C$23</f>
        <v>34.9</v>
      </c>
      <c r="U63" s="104">
        <f>[61]Agosto!$C$24</f>
        <v>29.2</v>
      </c>
      <c r="V63" s="104">
        <f>[61]Agosto!$C$25</f>
        <v>35.6</v>
      </c>
      <c r="W63" s="104">
        <f>[61]Agosto!$C$26</f>
        <v>35.6</v>
      </c>
      <c r="X63" s="104">
        <f>[61]Agosto!$C$27</f>
        <v>36.5</v>
      </c>
      <c r="Y63" s="104">
        <f>[61]Agosto!$C$28</f>
        <v>23.7</v>
      </c>
      <c r="Z63" s="104">
        <f>[61]Agosto!$C$29</f>
        <v>24.3</v>
      </c>
      <c r="AA63" s="104">
        <f>[61]Agosto!$C$30</f>
        <v>25.5</v>
      </c>
      <c r="AB63" s="104">
        <f>[61]Agosto!$C$31</f>
        <v>29</v>
      </c>
      <c r="AC63" s="104">
        <f>[61]Agosto!$C$32</f>
        <v>25.7</v>
      </c>
      <c r="AD63" s="104">
        <f>[61]Agosto!$C$33</f>
        <v>33.700000000000003</v>
      </c>
      <c r="AE63" s="104">
        <f>[61]Agosto!$C$34</f>
        <v>35</v>
      </c>
      <c r="AF63" s="104">
        <f>[61]Agosto!$C$35</f>
        <v>36.799999999999997</v>
      </c>
      <c r="AG63" s="107">
        <f t="shared" si="1"/>
        <v>36.799999999999997</v>
      </c>
      <c r="AH63" s="108">
        <f t="shared" si="2"/>
        <v>29.770967741935486</v>
      </c>
      <c r="AJ63" s="12" t="s">
        <v>35</v>
      </c>
      <c r="AK63" t="s">
        <v>35</v>
      </c>
      <c r="AL63" t="s">
        <v>35</v>
      </c>
    </row>
    <row r="64" spans="1:39" x14ac:dyDescent="0.2">
      <c r="A64" s="47" t="s">
        <v>34</v>
      </c>
      <c r="B64" s="104">
        <f>[62]Agosto!$C$5</f>
        <v>34.799999999999997</v>
      </c>
      <c r="C64" s="104">
        <f>[62]Agosto!$C$6</f>
        <v>33.799999999999997</v>
      </c>
      <c r="D64" s="104">
        <f>[62]Agosto!$C$7</f>
        <v>32.9</v>
      </c>
      <c r="E64" s="104">
        <f>[62]Agosto!$C$8</f>
        <v>25.9</v>
      </c>
      <c r="F64" s="104">
        <f>[62]Agosto!$C$9</f>
        <v>25.8</v>
      </c>
      <c r="G64" s="104">
        <f>[62]Agosto!$C$10</f>
        <v>29.6</v>
      </c>
      <c r="H64" s="104">
        <f>[62]Agosto!$C$11</f>
        <v>32.200000000000003</v>
      </c>
      <c r="I64" s="104">
        <f>[62]Agosto!$C$12</f>
        <v>26.5</v>
      </c>
      <c r="J64" s="104">
        <f>[62]Agosto!$C$13</f>
        <v>22.8</v>
      </c>
      <c r="K64" s="104">
        <f>[62]Agosto!$C$14</f>
        <v>26</v>
      </c>
      <c r="L64" s="104">
        <f>[62]Agosto!$C$15</f>
        <v>26.6</v>
      </c>
      <c r="M64" s="104">
        <f>[62]Agosto!$C$16</f>
        <v>28.1</v>
      </c>
      <c r="N64" s="104">
        <f>[62]Agosto!$C$17</f>
        <v>31.6</v>
      </c>
      <c r="O64" s="104">
        <f>[62]Agosto!$C$18</f>
        <v>31.1</v>
      </c>
      <c r="P64" s="104">
        <f>[62]Agosto!$C$19</f>
        <v>32.1</v>
      </c>
      <c r="Q64" s="104">
        <f>[62]Agosto!$C$20</f>
        <v>35.200000000000003</v>
      </c>
      <c r="R64" s="104">
        <f>[62]Agosto!$C$21</f>
        <v>35.6</v>
      </c>
      <c r="S64" s="104">
        <f>[62]Agosto!$C$22</f>
        <v>36.700000000000003</v>
      </c>
      <c r="T64" s="104">
        <f>[62]Agosto!$C$23</f>
        <v>35.6</v>
      </c>
      <c r="U64" s="104">
        <f>[62]Agosto!$C$24</f>
        <v>33.5</v>
      </c>
      <c r="V64" s="104">
        <f>[62]Agosto!$C$25</f>
        <v>35.799999999999997</v>
      </c>
      <c r="W64" s="104">
        <f>[62]Agosto!$C$26</f>
        <v>35.700000000000003</v>
      </c>
      <c r="X64" s="104">
        <f>[62]Agosto!$C$27</f>
        <v>35.200000000000003</v>
      </c>
      <c r="Y64" s="104">
        <f>[62]Agosto!$C$28</f>
        <v>26.9</v>
      </c>
      <c r="Z64" s="104">
        <f>[62]Agosto!$C$29</f>
        <v>25.7</v>
      </c>
      <c r="AA64" s="104">
        <f>[62]Agosto!$C$30</f>
        <v>29.4</v>
      </c>
      <c r="AB64" s="104">
        <f>[62]Agosto!$C$31</f>
        <v>32</v>
      </c>
      <c r="AC64" s="104">
        <f>[62]Agosto!$C$32</f>
        <v>33.9</v>
      </c>
      <c r="AD64" s="104">
        <f>[62]Agosto!$C$33</f>
        <v>35.1</v>
      </c>
      <c r="AE64" s="104">
        <f>[62]Agosto!$C$34</f>
        <v>35.700000000000003</v>
      </c>
      <c r="AF64" s="104">
        <f>[62]Agosto!$C$35</f>
        <v>36.5</v>
      </c>
      <c r="AG64" s="107">
        <f t="shared" si="1"/>
        <v>36.700000000000003</v>
      </c>
      <c r="AH64" s="108">
        <f t="shared" si="2"/>
        <v>31.558064516129043</v>
      </c>
      <c r="AI64" s="12" t="s">
        <v>35</v>
      </c>
      <c r="AJ64" s="12" t="s">
        <v>35</v>
      </c>
      <c r="AK64" t="s">
        <v>35</v>
      </c>
      <c r="AM64" t="s">
        <v>35</v>
      </c>
    </row>
    <row r="65" spans="1:39" x14ac:dyDescent="0.2">
      <c r="A65" s="47" t="s">
        <v>20</v>
      </c>
      <c r="B65" s="104">
        <f>[63]Agosto!$C$5</f>
        <v>32.6</v>
      </c>
      <c r="C65" s="104">
        <f>[63]Agosto!$C$6</f>
        <v>31.8</v>
      </c>
      <c r="D65" s="104">
        <f>[63]Agosto!$C$7</f>
        <v>31.9</v>
      </c>
      <c r="E65" s="104">
        <f>[63]Agosto!$C$8</f>
        <v>25.1</v>
      </c>
      <c r="F65" s="104">
        <f>[63]Agosto!$C$9</f>
        <v>25.6</v>
      </c>
      <c r="G65" s="104">
        <f>[63]Agosto!$C$10</f>
        <v>28.9</v>
      </c>
      <c r="H65" s="104">
        <f>[63]Agosto!$C$11</f>
        <v>31</v>
      </c>
      <c r="I65" s="104">
        <f>[63]Agosto!$C$12</f>
        <v>25.9</v>
      </c>
      <c r="J65" s="104">
        <f>[63]Agosto!$C$13</f>
        <v>22.2</v>
      </c>
      <c r="K65" s="104">
        <f>[63]Agosto!$C$14</f>
        <v>24.4</v>
      </c>
      <c r="L65" s="104">
        <f>[63]Agosto!$C$15</f>
        <v>25.3</v>
      </c>
      <c r="M65" s="104">
        <f>[63]Agosto!$C$16</f>
        <v>26.8</v>
      </c>
      <c r="N65" s="104">
        <f>[63]Agosto!$C$17</f>
        <v>31</v>
      </c>
      <c r="O65" s="104">
        <f>[63]Agosto!$C$18</f>
        <v>31.2</v>
      </c>
      <c r="P65" s="104">
        <f>[63]Agosto!$C$19</f>
        <v>29.9</v>
      </c>
      <c r="Q65" s="104">
        <f>[63]Agosto!$C$20</f>
        <v>31.9</v>
      </c>
      <c r="R65" s="104">
        <f>[63]Agosto!$C$21</f>
        <v>33.799999999999997</v>
      </c>
      <c r="S65" s="104">
        <f>[63]Agosto!$C$22</f>
        <v>34.200000000000003</v>
      </c>
      <c r="T65" s="104">
        <f>[63]Agosto!$C$23</f>
        <v>36.299999999999997</v>
      </c>
      <c r="U65" s="104">
        <f>[63]Agosto!$C$24</f>
        <v>28.3</v>
      </c>
      <c r="V65" s="104">
        <f>[63]Agosto!$C$25</f>
        <v>35.799999999999997</v>
      </c>
      <c r="W65" s="104">
        <f>[63]Agosto!$C$26</f>
        <v>36.4</v>
      </c>
      <c r="X65" s="104">
        <f>[63]Agosto!$C$27</f>
        <v>37.5</v>
      </c>
      <c r="Y65" s="104">
        <f>[63]Agosto!$C$28</f>
        <v>30.4</v>
      </c>
      <c r="Z65" s="104">
        <f>[63]Agosto!$C$29</f>
        <v>29.7</v>
      </c>
      <c r="AA65" s="104">
        <f>[63]Agosto!$C$30</f>
        <v>30</v>
      </c>
      <c r="AB65" s="104">
        <f>[63]Agosto!$C$31</f>
        <v>32.6</v>
      </c>
      <c r="AC65" s="104">
        <f>[63]Agosto!$C$32</f>
        <v>28.7</v>
      </c>
      <c r="AD65" s="104">
        <f>[63]Agosto!$C$33</f>
        <v>32.200000000000003</v>
      </c>
      <c r="AE65" s="104">
        <f>[63]Agosto!$C$34</f>
        <v>33.299999999999997</v>
      </c>
      <c r="AF65" s="104">
        <f>[63]Agosto!$C$35</f>
        <v>34.5</v>
      </c>
      <c r="AG65" s="107">
        <f t="shared" si="1"/>
        <v>37.5</v>
      </c>
      <c r="AH65" s="108">
        <f t="shared" si="2"/>
        <v>30.619354838709675</v>
      </c>
      <c r="AL65" t="s">
        <v>35</v>
      </c>
      <c r="AM65" t="s">
        <v>35</v>
      </c>
    </row>
    <row r="66" spans="1:39" s="5" customFormat="1" ht="17.100000000000001" customHeight="1" x14ac:dyDescent="0.2">
      <c r="A66" s="48" t="s">
        <v>24</v>
      </c>
      <c r="B66" s="105">
        <f t="shared" ref="B66:AG66" si="3">MAX(B5:B65)</f>
        <v>37.1</v>
      </c>
      <c r="C66" s="105">
        <f t="shared" si="3"/>
        <v>36.1</v>
      </c>
      <c r="D66" s="105">
        <f t="shared" si="3"/>
        <v>35.799999999999997</v>
      </c>
      <c r="E66" s="105">
        <f t="shared" si="3"/>
        <v>30.2</v>
      </c>
      <c r="F66" s="105">
        <f t="shared" si="3"/>
        <v>28.3</v>
      </c>
      <c r="G66" s="105">
        <f t="shared" si="3"/>
        <v>31.7</v>
      </c>
      <c r="H66" s="105">
        <f t="shared" si="3"/>
        <v>34</v>
      </c>
      <c r="I66" s="105">
        <f t="shared" si="3"/>
        <v>29.8</v>
      </c>
      <c r="J66" s="105">
        <f t="shared" si="3"/>
        <v>24.5</v>
      </c>
      <c r="K66" s="105">
        <f t="shared" si="3"/>
        <v>27.4</v>
      </c>
      <c r="L66" s="105">
        <f t="shared" si="3"/>
        <v>28.2</v>
      </c>
      <c r="M66" s="105">
        <f t="shared" si="3"/>
        <v>30.1</v>
      </c>
      <c r="N66" s="105">
        <f t="shared" si="3"/>
        <v>33.1</v>
      </c>
      <c r="O66" s="105">
        <f t="shared" si="3"/>
        <v>33.799999999999997</v>
      </c>
      <c r="P66" s="105">
        <f t="shared" si="3"/>
        <v>34</v>
      </c>
      <c r="Q66" s="105">
        <f t="shared" si="3"/>
        <v>37</v>
      </c>
      <c r="R66" s="105">
        <f t="shared" si="3"/>
        <v>37.5</v>
      </c>
      <c r="S66" s="105">
        <f t="shared" si="3"/>
        <v>39</v>
      </c>
      <c r="T66" s="105">
        <f t="shared" si="3"/>
        <v>38.299999999999997</v>
      </c>
      <c r="U66" s="105">
        <f t="shared" si="3"/>
        <v>36.1</v>
      </c>
      <c r="V66" s="105">
        <f t="shared" si="3"/>
        <v>38.200000000000003</v>
      </c>
      <c r="W66" s="105">
        <f t="shared" si="3"/>
        <v>38.200000000000003</v>
      </c>
      <c r="X66" s="105">
        <f t="shared" si="3"/>
        <v>38.4</v>
      </c>
      <c r="Y66" s="105">
        <f t="shared" si="3"/>
        <v>35.4</v>
      </c>
      <c r="Z66" s="105">
        <f t="shared" si="3"/>
        <v>31.4</v>
      </c>
      <c r="AA66" s="105">
        <f t="shared" si="3"/>
        <v>32.200000000000003</v>
      </c>
      <c r="AB66" s="105">
        <f t="shared" si="3"/>
        <v>33.700000000000003</v>
      </c>
      <c r="AC66" s="105">
        <f t="shared" si="3"/>
        <v>37</v>
      </c>
      <c r="AD66" s="105">
        <f t="shared" si="3"/>
        <v>37.299999999999997</v>
      </c>
      <c r="AE66" s="105">
        <f t="shared" si="3"/>
        <v>38.6</v>
      </c>
      <c r="AF66" s="105">
        <f t="shared" si="3"/>
        <v>39</v>
      </c>
      <c r="AG66" s="109">
        <f t="shared" si="3"/>
        <v>39</v>
      </c>
      <c r="AH66" s="108">
        <f>AVERAGE(AH5:AH65)</f>
        <v>29.937562919542657</v>
      </c>
      <c r="AL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4"/>
      <c r="AF67" s="49"/>
      <c r="AG67" s="42"/>
      <c r="AH67" s="43"/>
      <c r="AK67" t="s">
        <v>35</v>
      </c>
      <c r="AL67" t="s">
        <v>35</v>
      </c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M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9" x14ac:dyDescent="0.2">
      <c r="A70" s="144" t="s">
        <v>201</v>
      </c>
      <c r="B70" s="145"/>
      <c r="C70" s="145"/>
      <c r="D70" s="145"/>
      <c r="E70" s="145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44"/>
      <c r="AG71" s="42"/>
      <c r="AH71" s="43"/>
      <c r="AJ71" s="12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45"/>
      <c r="AG72" s="42"/>
      <c r="AH72" s="43"/>
    </row>
    <row r="73" spans="1:39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9" x14ac:dyDescent="0.2">
      <c r="AH74" s="1"/>
    </row>
    <row r="75" spans="1:39" x14ac:dyDescent="0.2">
      <c r="Z75" s="2" t="s">
        <v>35</v>
      </c>
      <c r="AH75" s="1"/>
      <c r="AJ75" t="s">
        <v>35</v>
      </c>
    </row>
    <row r="77" spans="1:39" x14ac:dyDescent="0.2">
      <c r="AM77" s="12" t="s">
        <v>35</v>
      </c>
    </row>
    <row r="78" spans="1:39" x14ac:dyDescent="0.2">
      <c r="X78" s="2" t="s">
        <v>35</v>
      </c>
      <c r="Z78" s="2" t="s">
        <v>35</v>
      </c>
      <c r="AF78" s="2" t="s">
        <v>35</v>
      </c>
    </row>
    <row r="79" spans="1:39" x14ac:dyDescent="0.2">
      <c r="L79" s="2" t="s">
        <v>35</v>
      </c>
      <c r="S79" s="2" t="s">
        <v>35</v>
      </c>
    </row>
    <row r="80" spans="1:39" x14ac:dyDescent="0.2">
      <c r="V80" s="2" t="s">
        <v>35</v>
      </c>
      <c r="AI80" t="s">
        <v>35</v>
      </c>
    </row>
    <row r="82" spans="19:37" x14ac:dyDescent="0.2">
      <c r="S82" s="2" t="s">
        <v>35</v>
      </c>
    </row>
    <row r="83" spans="19:37" x14ac:dyDescent="0.2">
      <c r="U83" s="2" t="s">
        <v>35</v>
      </c>
      <c r="AG83" s="7" t="s">
        <v>35</v>
      </c>
    </row>
    <row r="85" spans="19:37" x14ac:dyDescent="0.2">
      <c r="AK85" s="12" t="s">
        <v>35</v>
      </c>
    </row>
  </sheetData>
  <mergeCells count="35">
    <mergeCell ref="A1:AH1"/>
    <mergeCell ref="AA3:AA4"/>
    <mergeCell ref="AB3:AB4"/>
    <mergeCell ref="AC3:AC4"/>
    <mergeCell ref="AD3:AD4"/>
    <mergeCell ref="W3:W4"/>
    <mergeCell ref="X3:X4"/>
    <mergeCell ref="Y3:Y4"/>
    <mergeCell ref="P3:P4"/>
    <mergeCell ref="Q3:Q4"/>
    <mergeCell ref="R3:R4"/>
    <mergeCell ref="Z3:Z4"/>
    <mergeCell ref="H3:H4"/>
    <mergeCell ref="A70:E70"/>
    <mergeCell ref="B2:AH2"/>
    <mergeCell ref="D3:D4"/>
    <mergeCell ref="F3:F4"/>
    <mergeCell ref="AF3:AF4"/>
    <mergeCell ref="S3:S4"/>
    <mergeCell ref="L3:L4"/>
    <mergeCell ref="I3:I4"/>
    <mergeCell ref="O3:O4"/>
    <mergeCell ref="V3:V4"/>
    <mergeCell ref="AE3:AE4"/>
    <mergeCell ref="G3:G4"/>
    <mergeCell ref="U3:U4"/>
    <mergeCell ref="N3:N4"/>
    <mergeCell ref="K3:K4"/>
    <mergeCell ref="J3:J4"/>
    <mergeCell ref="A2:A4"/>
    <mergeCell ref="B3:B4"/>
    <mergeCell ref="M3:M4"/>
    <mergeCell ref="C3:C4"/>
    <mergeCell ref="T3:T4"/>
    <mergeCell ref="E3: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9"/>
  <sheetViews>
    <sheetView topLeftCell="A11" zoomScale="90" zoomScaleNormal="90" workbookViewId="0">
      <selection activeCell="A28" sqref="A28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3" width="5" style="2" customWidth="1"/>
    <col min="4" max="4" width="5.140625" style="2" customWidth="1"/>
    <col min="5" max="9" width="5" style="2" customWidth="1"/>
    <col min="10" max="10" width="5.140625" style="2" customWidth="1"/>
    <col min="11" max="11" width="5" style="2" customWidth="1"/>
    <col min="12" max="12" width="5.28515625" style="2" customWidth="1"/>
    <col min="13" max="15" width="5.140625" style="2" customWidth="1"/>
    <col min="16" max="16" width="5.42578125" style="2" customWidth="1"/>
    <col min="17" max="17" width="5.28515625" style="2" customWidth="1"/>
    <col min="18" max="18" width="5.140625" style="2" customWidth="1"/>
    <col min="19" max="19" width="5" style="2" customWidth="1"/>
    <col min="20" max="20" width="5.42578125" style="2" customWidth="1"/>
    <col min="21" max="21" width="5.140625" style="2" customWidth="1"/>
    <col min="22" max="22" width="5.28515625" style="2" customWidth="1"/>
    <col min="23" max="23" width="5.140625" style="2" customWidth="1"/>
    <col min="24" max="24" width="5.28515625" style="2" customWidth="1"/>
    <col min="25" max="26" width="5" style="2" customWidth="1"/>
    <col min="27" max="29" width="5.140625" style="2" customWidth="1"/>
    <col min="30" max="32" width="5" style="2" customWidth="1"/>
    <col min="33" max="33" width="7" style="7" bestFit="1" customWidth="1"/>
    <col min="34" max="34" width="7.28515625" style="1" bestFit="1" customWidth="1"/>
  </cols>
  <sheetData>
    <row r="1" spans="1:34" ht="20.100000000000001" customHeight="1" x14ac:dyDescent="0.2">
      <c r="A1" s="136" t="s">
        <v>165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4" s="4" customFormat="1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28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[1]Agosto!$D$5</f>
        <v>7.3</v>
      </c>
      <c r="C5" s="102">
        <f>[1]Agosto!$D$6</f>
        <v>12.9</v>
      </c>
      <c r="D5" s="102">
        <f>[1]Agosto!$D$7</f>
        <v>15.2</v>
      </c>
      <c r="E5" s="102">
        <f>[1]Agosto!$D$8</f>
        <v>16.5</v>
      </c>
      <c r="F5" s="102">
        <f>[1]Agosto!$D$9</f>
        <v>16</v>
      </c>
      <c r="G5" s="102">
        <f>[1]Agosto!$D$10</f>
        <v>11.2</v>
      </c>
      <c r="H5" s="102">
        <f>[1]Agosto!$D$11</f>
        <v>11.3</v>
      </c>
      <c r="I5" s="102">
        <f>[1]Agosto!$D$12</f>
        <v>15.5</v>
      </c>
      <c r="J5" s="102">
        <f>[1]Agosto!$D$13</f>
        <v>9.6999999999999993</v>
      </c>
      <c r="K5" s="102">
        <f>[1]Agosto!$D$14</f>
        <v>2.4</v>
      </c>
      <c r="L5" s="102">
        <f>[1]Agosto!$D$15</f>
        <v>2</v>
      </c>
      <c r="M5" s="102">
        <f>[1]Agosto!$D$16</f>
        <v>4.4000000000000004</v>
      </c>
      <c r="N5" s="102">
        <f>[1]Agosto!$D$17</f>
        <v>3.8</v>
      </c>
      <c r="O5" s="102">
        <f>[1]Agosto!$D$18</f>
        <v>5.4</v>
      </c>
      <c r="P5" s="102">
        <f>[1]Agosto!$D$19</f>
        <v>5.8</v>
      </c>
      <c r="Q5" s="102">
        <f>[1]Agosto!$D$20</f>
        <v>9</v>
      </c>
      <c r="R5" s="102">
        <f>[1]Agosto!$D$21</f>
        <v>13.9</v>
      </c>
      <c r="S5" s="102">
        <f>[1]Agosto!$D$22</f>
        <v>13.7</v>
      </c>
      <c r="T5" s="102">
        <f>[1]Agosto!$D$23</f>
        <v>14.3</v>
      </c>
      <c r="U5" s="102">
        <f>[1]Agosto!$D$24</f>
        <v>18.600000000000001</v>
      </c>
      <c r="V5" s="102">
        <f>[1]Agosto!$D$25</f>
        <v>17.3</v>
      </c>
      <c r="W5" s="102">
        <f>[1]Agosto!$D$26</f>
        <v>16.8</v>
      </c>
      <c r="X5" s="102">
        <f>[1]Agosto!$D$27</f>
        <v>14.2</v>
      </c>
      <c r="Y5" s="102">
        <f>[1]Agosto!$D$28</f>
        <v>17.5</v>
      </c>
      <c r="Z5" s="102">
        <f>[1]Agosto!$D$29</f>
        <v>13.1</v>
      </c>
      <c r="AA5" s="102">
        <f>[1]Agosto!$D$30</f>
        <v>13</v>
      </c>
      <c r="AB5" s="102">
        <f>[1]Agosto!$D$31</f>
        <v>12.1</v>
      </c>
      <c r="AC5" s="102">
        <f>[1]Agosto!$D$32</f>
        <v>14.5</v>
      </c>
      <c r="AD5" s="102">
        <f>[1]Agosto!$D$33</f>
        <v>13.9</v>
      </c>
      <c r="AE5" s="102">
        <f>[1]Agosto!$D$34</f>
        <v>15</v>
      </c>
      <c r="AF5" s="102">
        <f>[1]Agosto!$D$35</f>
        <v>16.100000000000001</v>
      </c>
      <c r="AG5" s="109">
        <f>MIN(B5:AF5)</f>
        <v>2</v>
      </c>
      <c r="AH5" s="108">
        <f t="shared" ref="AH5:AH65" si="1">AVERAGE(B5:AF5)</f>
        <v>12.012903225806454</v>
      </c>
    </row>
    <row r="6" spans="1:34" s="5" customFormat="1" x14ac:dyDescent="0.2">
      <c r="A6" s="47" t="s">
        <v>291</v>
      </c>
      <c r="B6" s="102" t="str">
        <f>[2]Agosto!$D$5</f>
        <v>*</v>
      </c>
      <c r="C6" s="102" t="str">
        <f>[2]Agosto!$D$6</f>
        <v>*</v>
      </c>
      <c r="D6" s="102" t="str">
        <f>[2]Agosto!$D$7</f>
        <v>*</v>
      </c>
      <c r="E6" s="102" t="str">
        <f>[2]Agosto!$D$8</f>
        <v>*</v>
      </c>
      <c r="F6" s="102" t="str">
        <f>[2]Agosto!$D$9</f>
        <v>*</v>
      </c>
      <c r="G6" s="102" t="str">
        <f>[2]Agosto!$D$10</f>
        <v>*</v>
      </c>
      <c r="H6" s="102" t="str">
        <f>[2]Agosto!$D$11</f>
        <v>*</v>
      </c>
      <c r="I6" s="102" t="str">
        <f>[2]Agosto!$D$12</f>
        <v>*</v>
      </c>
      <c r="J6" s="102" t="str">
        <f>[2]Agosto!$D$13</f>
        <v>*</v>
      </c>
      <c r="K6" s="102" t="str">
        <f>[2]Agosto!$D$14</f>
        <v>*</v>
      </c>
      <c r="L6" s="102" t="str">
        <f>[2]Agosto!$D$15</f>
        <v>*</v>
      </c>
      <c r="M6" s="102" t="str">
        <f>[2]Agosto!$D$16</f>
        <v>*</v>
      </c>
      <c r="N6" s="102" t="str">
        <f>[2]Agosto!$D$17</f>
        <v>*</v>
      </c>
      <c r="O6" s="102" t="str">
        <f>[2]Agosto!$D$18</f>
        <v>*</v>
      </c>
      <c r="P6" s="102" t="str">
        <f>[2]Agosto!$D$19</f>
        <v>*</v>
      </c>
      <c r="Q6" s="102" t="str">
        <f>[2]Agosto!$D$20</f>
        <v>*</v>
      </c>
      <c r="R6" s="102" t="str">
        <f>[2]Agosto!$D$21</f>
        <v>*</v>
      </c>
      <c r="S6" s="102" t="str">
        <f>[2]Agosto!$D$22</f>
        <v>*</v>
      </c>
      <c r="T6" s="102" t="str">
        <f>[2]Agosto!$D$23</f>
        <v>*</v>
      </c>
      <c r="U6" s="102" t="str">
        <f>[2]Agosto!$D$24</f>
        <v>*</v>
      </c>
      <c r="V6" s="102">
        <f>[2]Agosto!$D$25</f>
        <v>19.5</v>
      </c>
      <c r="W6" s="102">
        <f>[2]Agosto!$D$26</f>
        <v>19</v>
      </c>
      <c r="X6" s="102">
        <f>[2]Agosto!$D$27</f>
        <v>21.5</v>
      </c>
      <c r="Y6" s="102">
        <f>[2]Agosto!$D$28</f>
        <v>18.100000000000001</v>
      </c>
      <c r="Z6" s="102">
        <f>[2]Agosto!$D$29</f>
        <v>12</v>
      </c>
      <c r="AA6" s="102">
        <f>[2]Agosto!$D$30</f>
        <v>12</v>
      </c>
      <c r="AB6" s="102">
        <f>[2]Agosto!$D$31</f>
        <v>13.4</v>
      </c>
      <c r="AC6" s="102">
        <f>[2]Agosto!$D$32</f>
        <v>17.2</v>
      </c>
      <c r="AD6" s="102">
        <f>[2]Agosto!$D$33</f>
        <v>16.3</v>
      </c>
      <c r="AE6" s="102">
        <f>[2]Agosto!$D$34</f>
        <v>15.8</v>
      </c>
      <c r="AF6" s="102">
        <f>[2]Agosto!$D$35</f>
        <v>16.8</v>
      </c>
      <c r="AG6" s="109">
        <f t="shared" ref="AG6:AG65" si="2">MIN(B6:AF6)</f>
        <v>12</v>
      </c>
      <c r="AH6" s="108">
        <f t="shared" si="1"/>
        <v>16.509090909090911</v>
      </c>
    </row>
    <row r="7" spans="1:34" s="5" customFormat="1" x14ac:dyDescent="0.2">
      <c r="A7" s="47" t="s">
        <v>289</v>
      </c>
      <c r="B7" s="104" t="str">
        <f>[3]Agosto!$D$5</f>
        <v>*</v>
      </c>
      <c r="C7" s="104" t="str">
        <f>[3]Agosto!$D$6</f>
        <v>*</v>
      </c>
      <c r="D7" s="104" t="str">
        <f>[3]Agosto!$D$7</f>
        <v>*</v>
      </c>
      <c r="E7" s="104" t="str">
        <f>[3]Agosto!$D$8</f>
        <v>*</v>
      </c>
      <c r="F7" s="104" t="str">
        <f>[3]Agosto!$D$9</f>
        <v>*</v>
      </c>
      <c r="G7" s="104" t="str">
        <f>[3]Agosto!$D$10</f>
        <v>*</v>
      </c>
      <c r="H7" s="104" t="str">
        <f>[3]Agosto!$D$11</f>
        <v>*</v>
      </c>
      <c r="I7" s="104" t="str">
        <f>[3]Agosto!$D$12</f>
        <v>*</v>
      </c>
      <c r="J7" s="104" t="str">
        <f>[3]Agosto!$D$13</f>
        <v>*</v>
      </c>
      <c r="K7" s="104" t="str">
        <f>[3]Agosto!$D$14</f>
        <v>*</v>
      </c>
      <c r="L7" s="104" t="str">
        <f>[3]Agosto!$D$15</f>
        <v>*</v>
      </c>
      <c r="M7" s="104" t="str">
        <f>[3]Agosto!$D$16</f>
        <v>*</v>
      </c>
      <c r="N7" s="104" t="str">
        <f>[3]Agosto!$D$17</f>
        <v>*</v>
      </c>
      <c r="O7" s="104">
        <f>[3]Agosto!$D$18</f>
        <v>25.3</v>
      </c>
      <c r="P7" s="104">
        <f>[3]Agosto!$D$19</f>
        <v>12.8</v>
      </c>
      <c r="Q7" s="104">
        <f>[3]Agosto!$D$20</f>
        <v>15.5</v>
      </c>
      <c r="R7" s="104">
        <f>[3]Agosto!$D$21</f>
        <v>15.9</v>
      </c>
      <c r="S7" s="104">
        <f>[3]Agosto!$D$22</f>
        <v>19.399999999999999</v>
      </c>
      <c r="T7" s="104">
        <f>[3]Agosto!$D$23</f>
        <v>20.8</v>
      </c>
      <c r="U7" s="104">
        <f>[3]Agosto!$D$24</f>
        <v>22.3</v>
      </c>
      <c r="V7" s="104">
        <f>[3]Agosto!$D$25</f>
        <v>19.5</v>
      </c>
      <c r="W7" s="104">
        <f>[3]Agosto!$D$26</f>
        <v>21.9</v>
      </c>
      <c r="X7" s="104">
        <f>[3]Agosto!$D$27</f>
        <v>20.3</v>
      </c>
      <c r="Y7" s="104">
        <f>[3]Agosto!$D$28</f>
        <v>14.4</v>
      </c>
      <c r="Z7" s="104">
        <f>[3]Agosto!$D$29</f>
        <v>13.2</v>
      </c>
      <c r="AA7" s="104">
        <f>[3]Agosto!$D$30</f>
        <v>13.4</v>
      </c>
      <c r="AB7" s="104">
        <f>[3]Agosto!$D$31</f>
        <v>16.5</v>
      </c>
      <c r="AC7" s="104">
        <f>[3]Agosto!$D$32</f>
        <v>19.5</v>
      </c>
      <c r="AD7" s="104">
        <f>[3]Agosto!$D$33</f>
        <v>17.8</v>
      </c>
      <c r="AE7" s="104">
        <f>[3]Agosto!$D$34</f>
        <v>18.7</v>
      </c>
      <c r="AF7" s="104">
        <f>[3]Agosto!$D$35</f>
        <v>21.1</v>
      </c>
      <c r="AG7" s="109">
        <f t="shared" si="2"/>
        <v>12.8</v>
      </c>
      <c r="AH7" s="108">
        <f t="shared" si="1"/>
        <v>18.238888888888894</v>
      </c>
    </row>
    <row r="8" spans="1:34" x14ac:dyDescent="0.2">
      <c r="A8" s="47" t="s">
        <v>0</v>
      </c>
      <c r="B8" s="104">
        <f>[4]Agosto!$D$5</f>
        <v>9.1999999999999993</v>
      </c>
      <c r="C8" s="104">
        <f>[4]Agosto!$D$6</f>
        <v>14.9</v>
      </c>
      <c r="D8" s="104">
        <f>[4]Agosto!$D$7</f>
        <v>16.7</v>
      </c>
      <c r="E8" s="104">
        <f>[4]Agosto!$D$8</f>
        <v>16.600000000000001</v>
      </c>
      <c r="F8" s="104">
        <f>[4]Agosto!$D$9</f>
        <v>13.7</v>
      </c>
      <c r="G8" s="104">
        <f>[4]Agosto!$D$10</f>
        <v>13.3</v>
      </c>
      <c r="H8" s="104">
        <f>[4]Agosto!$D$11</f>
        <v>11.4</v>
      </c>
      <c r="I8" s="104">
        <f>[4]Agosto!$D$12</f>
        <v>11.2</v>
      </c>
      <c r="J8" s="104">
        <f>[4]Agosto!$D$13</f>
        <v>2.5</v>
      </c>
      <c r="K8" s="104">
        <f>[4]Agosto!$D$14</f>
        <v>1.2</v>
      </c>
      <c r="L8" s="104">
        <f>[4]Agosto!$D$15</f>
        <v>2.9</v>
      </c>
      <c r="M8" s="104">
        <f>[4]Agosto!$D$16</f>
        <v>4.0999999999999996</v>
      </c>
      <c r="N8" s="104">
        <f>[4]Agosto!$D$17</f>
        <v>3.7</v>
      </c>
      <c r="O8" s="104">
        <f>[4]Agosto!$D$18</f>
        <v>6.8</v>
      </c>
      <c r="P8" s="104">
        <f>[4]Agosto!$D$19</f>
        <v>8</v>
      </c>
      <c r="Q8" s="104">
        <f>[4]Agosto!$D$20</f>
        <v>7.1</v>
      </c>
      <c r="R8" s="104">
        <f>[4]Agosto!$D$21</f>
        <v>10.8</v>
      </c>
      <c r="S8" s="104">
        <f>[4]Agosto!$D$22</f>
        <v>12.5</v>
      </c>
      <c r="T8" s="104">
        <f>[4]Agosto!$D$23</f>
        <v>14</v>
      </c>
      <c r="U8" s="104">
        <f>[4]Agosto!$D$24</f>
        <v>12.5</v>
      </c>
      <c r="V8" s="104">
        <f>[4]Agosto!$D$25</f>
        <v>12.1</v>
      </c>
      <c r="W8" s="104">
        <f>[4]Agosto!$D$26</f>
        <v>16.7</v>
      </c>
      <c r="X8" s="104">
        <f>[4]Agosto!$D$27</f>
        <v>14.3</v>
      </c>
      <c r="Y8" s="104">
        <f>[4]Agosto!$D$28</f>
        <v>8.3000000000000007</v>
      </c>
      <c r="Z8" s="104">
        <f>[4]Agosto!$D$29</f>
        <v>8.1</v>
      </c>
      <c r="AA8" s="104">
        <f>[4]Agosto!$D$30</f>
        <v>12.3</v>
      </c>
      <c r="AB8" s="104">
        <f>[4]Agosto!$D$31</f>
        <v>4.7</v>
      </c>
      <c r="AC8" s="104">
        <f>[4]Agosto!$D$32</f>
        <v>8.6</v>
      </c>
      <c r="AD8" s="104">
        <f>[4]Agosto!$D$33</f>
        <v>10.3</v>
      </c>
      <c r="AE8" s="104">
        <f>[4]Agosto!$D$34</f>
        <v>14</v>
      </c>
      <c r="AF8" s="104">
        <f>[4]Agosto!$D$35</f>
        <v>13.6</v>
      </c>
      <c r="AG8" s="109">
        <f t="shared" si="2"/>
        <v>1.2</v>
      </c>
      <c r="AH8" s="108">
        <f t="shared" si="1"/>
        <v>10.196774193548389</v>
      </c>
    </row>
    <row r="9" spans="1:34" x14ac:dyDescent="0.2">
      <c r="A9" s="47" t="s">
        <v>301</v>
      </c>
      <c r="B9" s="104" t="str">
        <f>[5]Agosto!$D$5</f>
        <v>*</v>
      </c>
      <c r="C9" s="104" t="str">
        <f>[5]Agosto!$D$6</f>
        <v>*</v>
      </c>
      <c r="D9" s="104" t="str">
        <f>[5]Agosto!$D$7</f>
        <v>*</v>
      </c>
      <c r="E9" s="104" t="str">
        <f>[5]Agosto!$D$8</f>
        <v>*</v>
      </c>
      <c r="F9" s="104" t="str">
        <f>[5]Agosto!$D$9</f>
        <v>*</v>
      </c>
      <c r="G9" s="104" t="str">
        <f>[5]Agosto!$D$10</f>
        <v>*</v>
      </c>
      <c r="H9" s="104" t="str">
        <f>[5]Agosto!$D$11</f>
        <v>*</v>
      </c>
      <c r="I9" s="104" t="str">
        <f>[5]Agosto!$D$12</f>
        <v>*</v>
      </c>
      <c r="J9" s="104" t="str">
        <f>[5]Agosto!$D$13</f>
        <v>*</v>
      </c>
      <c r="K9" s="104" t="str">
        <f>[5]Agosto!$D$14</f>
        <v>*</v>
      </c>
      <c r="L9" s="104" t="str">
        <f>[5]Agosto!$D$15</f>
        <v>*</v>
      </c>
      <c r="M9" s="104" t="str">
        <f>[5]Agosto!$D$16</f>
        <v>*</v>
      </c>
      <c r="N9" s="104" t="str">
        <f>[5]Agosto!$D$17</f>
        <v>*</v>
      </c>
      <c r="O9" s="104" t="str">
        <f>[5]Agosto!$D$18</f>
        <v>*</v>
      </c>
      <c r="P9" s="104" t="str">
        <f>[5]Agosto!$D$19</f>
        <v>*</v>
      </c>
      <c r="Q9" s="104" t="str">
        <f>[5]Agosto!$D$20</f>
        <v>*</v>
      </c>
      <c r="R9" s="104" t="str">
        <f>[5]Agosto!$D$21</f>
        <v>*</v>
      </c>
      <c r="S9" s="104" t="str">
        <f>[5]Agosto!$D$22</f>
        <v>*</v>
      </c>
      <c r="T9" s="104" t="str">
        <f>[5]Agosto!$D$23</f>
        <v>*</v>
      </c>
      <c r="U9" s="104" t="str">
        <f>[5]Agosto!$D$24</f>
        <v>*</v>
      </c>
      <c r="V9" s="104" t="str">
        <f>[5]Agosto!$D$25</f>
        <v>*</v>
      </c>
      <c r="W9" s="104" t="str">
        <f>[5]Agosto!$D$26</f>
        <v>*</v>
      </c>
      <c r="X9" s="104" t="str">
        <f>[5]Agosto!$D$27</f>
        <v>*</v>
      </c>
      <c r="Y9" s="104" t="str">
        <f>[5]Agosto!$D$28</f>
        <v>*</v>
      </c>
      <c r="Z9" s="104" t="str">
        <f>[5]Agosto!$D$29</f>
        <v>*</v>
      </c>
      <c r="AA9" s="104" t="str">
        <f>[5]Agosto!$D$30</f>
        <v>*</v>
      </c>
      <c r="AB9" s="104" t="str">
        <f>[5]Agosto!$D$31</f>
        <v>*</v>
      </c>
      <c r="AC9" s="104" t="str">
        <f>[5]Agosto!$D$32</f>
        <v>*</v>
      </c>
      <c r="AD9" s="104" t="str">
        <f>[5]Agosto!$D$33</f>
        <v>*</v>
      </c>
      <c r="AE9" s="104">
        <f>[5]Agosto!$D$34</f>
        <v>24.3</v>
      </c>
      <c r="AF9" s="104">
        <f>[5]Agosto!$D$35</f>
        <v>17.7</v>
      </c>
      <c r="AG9" s="109">
        <f t="shared" si="2"/>
        <v>17.7</v>
      </c>
      <c r="AH9" s="108">
        <f t="shared" si="1"/>
        <v>21</v>
      </c>
    </row>
    <row r="10" spans="1:34" x14ac:dyDescent="0.2">
      <c r="A10" s="47" t="s">
        <v>81</v>
      </c>
      <c r="B10" s="104">
        <f>[6]Agosto!$D$5</f>
        <v>13.5</v>
      </c>
      <c r="C10" s="104">
        <f>[6]Agosto!$D$6</f>
        <v>18</v>
      </c>
      <c r="D10" s="104">
        <f>[6]Agosto!$D$7</f>
        <v>18.8</v>
      </c>
      <c r="E10" s="104">
        <f>[6]Agosto!$D$8</f>
        <v>16.8</v>
      </c>
      <c r="F10" s="104">
        <f>[6]Agosto!$D$9</f>
        <v>16.7</v>
      </c>
      <c r="G10" s="104">
        <f>[6]Agosto!$D$10</f>
        <v>14.4</v>
      </c>
      <c r="H10" s="104">
        <f>[6]Agosto!$D$11</f>
        <v>14.7</v>
      </c>
      <c r="I10" s="104">
        <f>[6]Agosto!$D$12</f>
        <v>16.5</v>
      </c>
      <c r="J10" s="104">
        <f>[6]Agosto!$D$13</f>
        <v>6.8</v>
      </c>
      <c r="K10" s="104">
        <f>[6]Agosto!$D$14</f>
        <v>4.8</v>
      </c>
      <c r="L10" s="104">
        <f>[6]Agosto!$D$15</f>
        <v>8.3000000000000007</v>
      </c>
      <c r="M10" s="104">
        <f>[6]Agosto!$D$16</f>
        <v>10.6</v>
      </c>
      <c r="N10" s="104">
        <f>[6]Agosto!$D$17</f>
        <v>10.7</v>
      </c>
      <c r="O10" s="104">
        <f>[6]Agosto!$D$18</f>
        <v>11.1</v>
      </c>
      <c r="P10" s="104">
        <f>[6]Agosto!$D$19</f>
        <v>11.7</v>
      </c>
      <c r="Q10" s="104">
        <f>[6]Agosto!$D$20</f>
        <v>12.8</v>
      </c>
      <c r="R10" s="104">
        <f>[6]Agosto!$D$21</f>
        <v>16</v>
      </c>
      <c r="S10" s="104">
        <f>[6]Agosto!$D$22</f>
        <v>18.600000000000001</v>
      </c>
      <c r="T10" s="104">
        <f>[6]Agosto!$D$23</f>
        <v>17.899999999999999</v>
      </c>
      <c r="U10" s="104">
        <f>[6]Agosto!$D$24</f>
        <v>15.3</v>
      </c>
      <c r="V10" s="104">
        <f>[6]Agosto!$D$25</f>
        <v>17.2</v>
      </c>
      <c r="W10" s="104">
        <f>[6]Agosto!$D$26</f>
        <v>20.8</v>
      </c>
      <c r="X10" s="104">
        <f>[6]Agosto!$D$27</f>
        <v>19.3</v>
      </c>
      <c r="Y10" s="104">
        <f>[6]Agosto!$D$28</f>
        <v>13.4</v>
      </c>
      <c r="Z10" s="104">
        <f>[6]Agosto!$D$29</f>
        <v>10.8</v>
      </c>
      <c r="AA10" s="104">
        <f>[6]Agosto!$D$30</f>
        <v>10.3</v>
      </c>
      <c r="AB10" s="104">
        <f>[6]Agosto!$D$31</f>
        <v>10.5</v>
      </c>
      <c r="AC10" s="104">
        <f>[6]Agosto!$D$32</f>
        <v>14.4</v>
      </c>
      <c r="AD10" s="104">
        <f>[6]Agosto!$D$33</f>
        <v>16.2</v>
      </c>
      <c r="AE10" s="104">
        <f>[6]Agosto!$D$34</f>
        <v>18.5</v>
      </c>
      <c r="AF10" s="104">
        <f>[6]Agosto!$D$35</f>
        <v>17.7</v>
      </c>
      <c r="AG10" s="109">
        <f t="shared" si="2"/>
        <v>4.8</v>
      </c>
      <c r="AH10" s="108">
        <f t="shared" si="1"/>
        <v>14.293548387096774</v>
      </c>
    </row>
    <row r="11" spans="1:34" x14ac:dyDescent="0.2">
      <c r="A11" s="47" t="s">
        <v>1</v>
      </c>
      <c r="B11" s="104">
        <f>[7]Agosto!$D$5</f>
        <v>16.600000000000001</v>
      </c>
      <c r="C11" s="104">
        <f>[7]Agosto!$D$6</f>
        <v>18.5</v>
      </c>
      <c r="D11" s="104">
        <f>[7]Agosto!$D$7</f>
        <v>19.899999999999999</v>
      </c>
      <c r="E11" s="104">
        <f>[7]Agosto!$D$8</f>
        <v>20.100000000000001</v>
      </c>
      <c r="F11" s="104">
        <f>[7]Agosto!$D$9</f>
        <v>18.399999999999999</v>
      </c>
      <c r="G11" s="104">
        <f>[7]Agosto!$D$10</f>
        <v>16</v>
      </c>
      <c r="H11" s="104">
        <f>[7]Agosto!$D$11</f>
        <v>15.4</v>
      </c>
      <c r="I11" s="104">
        <f>[7]Agosto!$D$12</f>
        <v>17.8</v>
      </c>
      <c r="J11" s="104">
        <f>[7]Agosto!$D$13</f>
        <v>9.1</v>
      </c>
      <c r="K11" s="104">
        <f>[7]Agosto!$D$14</f>
        <v>5.9</v>
      </c>
      <c r="L11" s="104">
        <f>[7]Agosto!$D$15</f>
        <v>6.5</v>
      </c>
      <c r="M11" s="104">
        <f>[7]Agosto!$D$16</f>
        <v>8.3000000000000007</v>
      </c>
      <c r="N11" s="104">
        <f>[7]Agosto!$D$17</f>
        <v>9.8000000000000007</v>
      </c>
      <c r="O11" s="104">
        <f>[7]Agosto!$D$18</f>
        <v>10.4</v>
      </c>
      <c r="P11" s="104">
        <f>[7]Agosto!$D$19</f>
        <v>12.3</v>
      </c>
      <c r="Q11" s="104">
        <f>[7]Agosto!$D$20</f>
        <v>12.2</v>
      </c>
      <c r="R11" s="104">
        <f>[7]Agosto!$D$21</f>
        <v>19.100000000000001</v>
      </c>
      <c r="S11" s="104">
        <f>[7]Agosto!$D$22</f>
        <v>17.7</v>
      </c>
      <c r="T11" s="104">
        <f>[7]Agosto!$D$23</f>
        <v>19</v>
      </c>
      <c r="U11" s="104">
        <f>[7]Agosto!$D$24</f>
        <v>17.7</v>
      </c>
      <c r="V11" s="104">
        <f>[7]Agosto!$D$25</f>
        <v>19.399999999999999</v>
      </c>
      <c r="W11" s="104">
        <f>[7]Agosto!$D$26</f>
        <v>20.6</v>
      </c>
      <c r="X11" s="104">
        <f>[7]Agosto!$D$27</f>
        <v>19.600000000000001</v>
      </c>
      <c r="Y11" s="104">
        <f>[7]Agosto!$D$28</f>
        <v>15.8</v>
      </c>
      <c r="Z11" s="104">
        <f>[7]Agosto!$D$29</f>
        <v>9.9</v>
      </c>
      <c r="AA11" s="104">
        <f>[7]Agosto!$D$30</f>
        <v>11.6</v>
      </c>
      <c r="AB11" s="104">
        <f>[7]Agosto!$D$31</f>
        <v>11.1</v>
      </c>
      <c r="AC11" s="104">
        <f>[7]Agosto!$D$32</f>
        <v>17</v>
      </c>
      <c r="AD11" s="104">
        <f>[7]Agosto!$D$33</f>
        <v>15.5</v>
      </c>
      <c r="AE11" s="104">
        <f>[7]Agosto!$D$34</f>
        <v>20.3</v>
      </c>
      <c r="AF11" s="104">
        <f>[7]Agosto!$D$35</f>
        <v>25.2</v>
      </c>
      <c r="AG11" s="109">
        <f t="shared" si="2"/>
        <v>5.9</v>
      </c>
      <c r="AH11" s="108">
        <f t="shared" si="1"/>
        <v>15.377419354838711</v>
      </c>
    </row>
    <row r="12" spans="1:34" x14ac:dyDescent="0.2">
      <c r="A12" s="47" t="s">
        <v>285</v>
      </c>
      <c r="B12" s="104" t="str">
        <f>[8]Agosto!$D$5</f>
        <v>*</v>
      </c>
      <c r="C12" s="104" t="str">
        <f>[8]Agosto!$D$6</f>
        <v>*</v>
      </c>
      <c r="D12" s="104" t="str">
        <f>[8]Agosto!$D$7</f>
        <v>*</v>
      </c>
      <c r="E12" s="104" t="str">
        <f>[8]Agosto!$D$8</f>
        <v>*</v>
      </c>
      <c r="F12" s="104" t="str">
        <f>[8]Agosto!$D$9</f>
        <v>*</v>
      </c>
      <c r="G12" s="104">
        <f>[8]Agosto!$D$10</f>
        <v>19.5</v>
      </c>
      <c r="H12" s="104">
        <f>[8]Agosto!$D$11</f>
        <v>14.6</v>
      </c>
      <c r="I12" s="104">
        <f>[8]Agosto!$D$12</f>
        <v>17.7</v>
      </c>
      <c r="J12" s="104">
        <f>[8]Agosto!$D$13</f>
        <v>11.5</v>
      </c>
      <c r="K12" s="104">
        <f>[8]Agosto!$D$14</f>
        <v>6.8</v>
      </c>
      <c r="L12" s="104">
        <f>[8]Agosto!$D$15</f>
        <v>6.9</v>
      </c>
      <c r="M12" s="104">
        <f>[8]Agosto!$D$16</f>
        <v>5.6</v>
      </c>
      <c r="N12" s="104">
        <f>[8]Agosto!$D$17</f>
        <v>6.8</v>
      </c>
      <c r="O12" s="104">
        <f>[8]Agosto!$D$18</f>
        <v>9</v>
      </c>
      <c r="P12" s="104">
        <f>[8]Agosto!$D$19</f>
        <v>10.7</v>
      </c>
      <c r="Q12" s="104">
        <f>[8]Agosto!$D$20</f>
        <v>10.6</v>
      </c>
      <c r="R12" s="104">
        <f>[8]Agosto!$D$21</f>
        <v>13.2</v>
      </c>
      <c r="S12" s="104">
        <f>[8]Agosto!$D$22</f>
        <v>16.2</v>
      </c>
      <c r="T12" s="104">
        <f>[8]Agosto!$D$23</f>
        <v>19</v>
      </c>
      <c r="U12" s="104">
        <f>[8]Agosto!$D$24</f>
        <v>19.399999999999999</v>
      </c>
      <c r="V12" s="104">
        <f>[8]Agosto!$D$25</f>
        <v>18.8</v>
      </c>
      <c r="W12" s="104">
        <f>[8]Agosto!$D$26</f>
        <v>21.5</v>
      </c>
      <c r="X12" s="104">
        <f>[8]Agosto!$D$27</f>
        <v>17.3</v>
      </c>
      <c r="Y12" s="104">
        <f>[8]Agosto!$D$28</f>
        <v>16.100000000000001</v>
      </c>
      <c r="Z12" s="104">
        <f>[8]Agosto!$D$29</f>
        <v>9.6999999999999993</v>
      </c>
      <c r="AA12" s="104">
        <f>[8]Agosto!$D$30</f>
        <v>11.5</v>
      </c>
      <c r="AB12" s="104">
        <f>[8]Agosto!$D$31</f>
        <v>10.199999999999999</v>
      </c>
      <c r="AC12" s="104">
        <f>[8]Agosto!$D$32</f>
        <v>16.2</v>
      </c>
      <c r="AD12" s="104">
        <f>[8]Agosto!$D$33</f>
        <v>13.9</v>
      </c>
      <c r="AE12" s="104">
        <f>[8]Agosto!$D$34</f>
        <v>16.899999999999999</v>
      </c>
      <c r="AF12" s="104">
        <f>[8]Agosto!$D$35</f>
        <v>19.8</v>
      </c>
      <c r="AG12" s="109">
        <f t="shared" si="2"/>
        <v>5.6</v>
      </c>
      <c r="AH12" s="108">
        <f t="shared" si="1"/>
        <v>13.82307692307692</v>
      </c>
    </row>
    <row r="13" spans="1:34" x14ac:dyDescent="0.2">
      <c r="A13" s="47" t="s">
        <v>138</v>
      </c>
      <c r="B13" s="104">
        <f>[9]Agosto!$D$5</f>
        <v>13.4</v>
      </c>
      <c r="C13" s="104">
        <f>[9]Agosto!$D$6</f>
        <v>18.3</v>
      </c>
      <c r="D13" s="104">
        <f>[9]Agosto!$D$7</f>
        <v>20.6</v>
      </c>
      <c r="E13" s="104">
        <f>[9]Agosto!$D$8</f>
        <v>16.5</v>
      </c>
      <c r="F13" s="104">
        <f>[9]Agosto!$D$9</f>
        <v>15.4</v>
      </c>
      <c r="G13" s="104">
        <f>[9]Agosto!$D$10</f>
        <v>14.3</v>
      </c>
      <c r="H13" s="104">
        <f>[9]Agosto!$D$11</f>
        <v>15.4</v>
      </c>
      <c r="I13" s="104">
        <f>[9]Agosto!$D$12</f>
        <v>10.3</v>
      </c>
      <c r="J13" s="104">
        <f>[9]Agosto!$D$13</f>
        <v>3.5</v>
      </c>
      <c r="K13" s="104">
        <f>[9]Agosto!$D$14</f>
        <v>2.8</v>
      </c>
      <c r="L13" s="104">
        <f>[9]Agosto!$D$15</f>
        <v>7.3</v>
      </c>
      <c r="M13" s="104">
        <f>[9]Agosto!$D$16</f>
        <v>8.9</v>
      </c>
      <c r="N13" s="104">
        <f>[9]Agosto!$D$17</f>
        <v>11.3</v>
      </c>
      <c r="O13" s="104">
        <f>[9]Agosto!$D$18</f>
        <v>11.7</v>
      </c>
      <c r="P13" s="104">
        <f>[9]Agosto!$D$19</f>
        <v>12.4</v>
      </c>
      <c r="Q13" s="104">
        <f>[9]Agosto!$D$20</f>
        <v>13.6</v>
      </c>
      <c r="R13" s="104">
        <f>[9]Agosto!$D$21</f>
        <v>17.7</v>
      </c>
      <c r="S13" s="104">
        <f>[9]Agosto!$D$22</f>
        <v>16.2</v>
      </c>
      <c r="T13" s="104">
        <f>[9]Agosto!$D$23</f>
        <v>12.5</v>
      </c>
      <c r="U13" s="104">
        <f>[9]Agosto!$D$24</f>
        <v>11.8</v>
      </c>
      <c r="V13" s="104">
        <f>[9]Agosto!$D$25</f>
        <v>15.9</v>
      </c>
      <c r="W13" s="104">
        <f>[9]Agosto!$D$26</f>
        <v>22.8</v>
      </c>
      <c r="X13" s="104">
        <f>[9]Agosto!$D$27</f>
        <v>12.7</v>
      </c>
      <c r="Y13" s="104">
        <f>[9]Agosto!$D$28</f>
        <v>6.4</v>
      </c>
      <c r="Z13" s="104">
        <f>[9]Agosto!$D$29</f>
        <v>6.1</v>
      </c>
      <c r="AA13" s="104">
        <f>[9]Agosto!$D$30</f>
        <v>5.9</v>
      </c>
      <c r="AB13" s="104">
        <f>[9]Agosto!$D$31</f>
        <v>9.6</v>
      </c>
      <c r="AC13" s="104">
        <f>[9]Agosto!$D$32</f>
        <v>11.6</v>
      </c>
      <c r="AD13" s="104">
        <f>[9]Agosto!$D$33</f>
        <v>15.6</v>
      </c>
      <c r="AE13" s="104">
        <f>[9]Agosto!$D$34</f>
        <v>15.4</v>
      </c>
      <c r="AF13" s="104">
        <f>[9]Agosto!$D$35</f>
        <v>15.7</v>
      </c>
      <c r="AG13" s="109">
        <f t="shared" si="2"/>
        <v>2.8</v>
      </c>
      <c r="AH13" s="108">
        <f t="shared" si="1"/>
        <v>12.63225806451613</v>
      </c>
    </row>
    <row r="14" spans="1:34" x14ac:dyDescent="0.2">
      <c r="A14" s="47" t="s">
        <v>87</v>
      </c>
      <c r="B14" s="104">
        <f>[10]Agosto!$D$5</f>
        <v>10.199999999999999</v>
      </c>
      <c r="C14" s="104">
        <f>[10]Agosto!$D$6</f>
        <v>16</v>
      </c>
      <c r="D14" s="104">
        <f>[10]Agosto!$D$7</f>
        <v>18.2</v>
      </c>
      <c r="E14" s="104">
        <f>[10]Agosto!$D$8</f>
        <v>15.6</v>
      </c>
      <c r="F14" s="104">
        <f>[10]Agosto!$D$9</f>
        <v>14.5</v>
      </c>
      <c r="G14" s="104">
        <f>[10]Agosto!$D$10</f>
        <v>13</v>
      </c>
      <c r="H14" s="104">
        <f>[10]Agosto!$D$11</f>
        <v>11.8</v>
      </c>
      <c r="I14" s="104">
        <f>[10]Agosto!$D$12</f>
        <v>16.399999999999999</v>
      </c>
      <c r="J14" s="104">
        <f>[10]Agosto!$D$13</f>
        <v>7.1</v>
      </c>
      <c r="K14" s="104">
        <f>[10]Agosto!$D$14</f>
        <v>3.3</v>
      </c>
      <c r="L14" s="104">
        <f>[10]Agosto!$D$15</f>
        <v>3</v>
      </c>
      <c r="M14" s="104">
        <f>[10]Agosto!$D$16</f>
        <v>3.8</v>
      </c>
      <c r="N14" s="104">
        <f>[10]Agosto!$D$17</f>
        <v>5.7</v>
      </c>
      <c r="O14" s="104">
        <f>[10]Agosto!$D$18</f>
        <v>9.1</v>
      </c>
      <c r="P14" s="104">
        <f>[10]Agosto!$D$19</f>
        <v>8.1</v>
      </c>
      <c r="Q14" s="104">
        <f>[10]Agosto!$D$20</f>
        <v>9.5</v>
      </c>
      <c r="R14" s="104">
        <f>[10]Agosto!$D$21</f>
        <v>12.9</v>
      </c>
      <c r="S14" s="104">
        <f>[10]Agosto!$D$22</f>
        <v>13.5</v>
      </c>
      <c r="T14" s="104">
        <f>[10]Agosto!$D$23</f>
        <v>17.899999999999999</v>
      </c>
      <c r="U14" s="104">
        <f>[10]Agosto!$D$24</f>
        <v>17.3</v>
      </c>
      <c r="V14" s="104">
        <f>[10]Agosto!$D$25</f>
        <v>18.100000000000001</v>
      </c>
      <c r="W14" s="104">
        <f>[10]Agosto!$D$26</f>
        <v>22.1</v>
      </c>
      <c r="X14" s="104">
        <f>[10]Agosto!$D$27</f>
        <v>20.8</v>
      </c>
      <c r="Y14" s="104">
        <f>[10]Agosto!$D$28</f>
        <v>14.4</v>
      </c>
      <c r="Z14" s="104">
        <f>[10]Agosto!$D$29</f>
        <v>9</v>
      </c>
      <c r="AA14" s="104">
        <f>[10]Agosto!$D$30</f>
        <v>11.9</v>
      </c>
      <c r="AB14" s="104">
        <f>[10]Agosto!$D$31</f>
        <v>10.8</v>
      </c>
      <c r="AC14" s="104">
        <f>[10]Agosto!$D$32</f>
        <v>15.8</v>
      </c>
      <c r="AD14" s="104">
        <f>[10]Agosto!$D$33</f>
        <v>14.2</v>
      </c>
      <c r="AE14" s="104">
        <f>[10]Agosto!$D$34</f>
        <v>15.8</v>
      </c>
      <c r="AF14" s="104">
        <f>[10]Agosto!$D$35</f>
        <v>16.899999999999999</v>
      </c>
      <c r="AG14" s="109">
        <f t="shared" si="2"/>
        <v>3</v>
      </c>
      <c r="AH14" s="108">
        <f t="shared" si="1"/>
        <v>12.796774193548385</v>
      </c>
    </row>
    <row r="15" spans="1:34" x14ac:dyDescent="0.2">
      <c r="A15" s="47" t="s">
        <v>47</v>
      </c>
      <c r="B15" s="104">
        <f>[11]Agosto!$D$5</f>
        <v>13.1</v>
      </c>
      <c r="C15" s="104">
        <f>[11]Agosto!$D$6</f>
        <v>18.7</v>
      </c>
      <c r="D15" s="104">
        <f>[11]Agosto!$D$7</f>
        <v>19.2</v>
      </c>
      <c r="E15" s="104">
        <f>[11]Agosto!$D$8</f>
        <v>16.5</v>
      </c>
      <c r="F15" s="104">
        <f>[11]Agosto!$D$9</f>
        <v>16.3</v>
      </c>
      <c r="G15" s="104">
        <f>[11]Agosto!$D$10</f>
        <v>13.8</v>
      </c>
      <c r="H15" s="104">
        <f>[11]Agosto!$D$11</f>
        <v>14.3</v>
      </c>
      <c r="I15" s="104">
        <f>[11]Agosto!$D$12</f>
        <v>13.5</v>
      </c>
      <c r="J15" s="104">
        <f>[11]Agosto!$D$13</f>
        <v>7.7</v>
      </c>
      <c r="K15" s="104">
        <f>[11]Agosto!$D$14</f>
        <v>6.3</v>
      </c>
      <c r="L15" s="104">
        <f>[11]Agosto!$D$15</f>
        <v>8.1</v>
      </c>
      <c r="M15" s="104">
        <f>[11]Agosto!$D$16</f>
        <v>11.1</v>
      </c>
      <c r="N15" s="104">
        <f>[11]Agosto!$D$17</f>
        <v>10.199999999999999</v>
      </c>
      <c r="O15" s="104">
        <f>[11]Agosto!$D$18</f>
        <v>13.6</v>
      </c>
      <c r="P15" s="104">
        <f>[11]Agosto!$D$19</f>
        <v>12.3</v>
      </c>
      <c r="Q15" s="104">
        <f>[11]Agosto!$D$20</f>
        <v>12.7</v>
      </c>
      <c r="R15" s="104">
        <f>[11]Agosto!$D$21</f>
        <v>16.100000000000001</v>
      </c>
      <c r="S15" s="104">
        <f>[11]Agosto!$D$22</f>
        <v>18.399999999999999</v>
      </c>
      <c r="T15" s="104">
        <f>[11]Agosto!$D$23</f>
        <v>16.5</v>
      </c>
      <c r="U15" s="104">
        <f>[11]Agosto!$D$24</f>
        <v>17.3</v>
      </c>
      <c r="V15" s="104">
        <f>[11]Agosto!$D$25</f>
        <v>17.8</v>
      </c>
      <c r="W15" s="104">
        <f>[11]Agosto!$D$26</f>
        <v>21.9</v>
      </c>
      <c r="X15" s="104">
        <f>[11]Agosto!$D$27</f>
        <v>21.2</v>
      </c>
      <c r="Y15" s="104">
        <f>[11]Agosto!$D$28</f>
        <v>14.7</v>
      </c>
      <c r="Z15" s="104">
        <f>[11]Agosto!$D$29</f>
        <v>11.9</v>
      </c>
      <c r="AA15" s="104">
        <f>[11]Agosto!$D$30</f>
        <v>12.5</v>
      </c>
      <c r="AB15" s="104">
        <f>[11]Agosto!$D$31</f>
        <v>13.6</v>
      </c>
      <c r="AC15" s="104">
        <f>[11]Agosto!$D$32</f>
        <v>16.8</v>
      </c>
      <c r="AD15" s="104">
        <f>[11]Agosto!$D$33</f>
        <v>16.5</v>
      </c>
      <c r="AE15" s="104">
        <f>[11]Agosto!$D$34</f>
        <v>18.2</v>
      </c>
      <c r="AF15" s="104">
        <f>[11]Agosto!$D$35</f>
        <v>17.5</v>
      </c>
      <c r="AG15" s="109">
        <f t="shared" si="2"/>
        <v>6.3</v>
      </c>
      <c r="AH15" s="108">
        <f t="shared" si="1"/>
        <v>14.783870967741935</v>
      </c>
    </row>
    <row r="16" spans="1:34" x14ac:dyDescent="0.2">
      <c r="A16" s="47" t="s">
        <v>90</v>
      </c>
      <c r="B16" s="104">
        <f>[12]Agosto!$D$5</f>
        <v>15.2</v>
      </c>
      <c r="C16" s="104">
        <f>[12]Agosto!$D$6</f>
        <v>17.5</v>
      </c>
      <c r="D16" s="104">
        <f>[12]Agosto!$D$7</f>
        <v>21.4</v>
      </c>
      <c r="E16" s="104">
        <f>[12]Agosto!$D$8</f>
        <v>18.8</v>
      </c>
      <c r="F16" s="104">
        <f>[12]Agosto!$D$9</f>
        <v>17</v>
      </c>
      <c r="G16" s="104">
        <f>[12]Agosto!$D$10</f>
        <v>16</v>
      </c>
      <c r="H16" s="104">
        <f>[12]Agosto!$D$11</f>
        <v>14.1</v>
      </c>
      <c r="I16" s="104">
        <f>[12]Agosto!$D$12</f>
        <v>14.6</v>
      </c>
      <c r="J16" s="104">
        <f>[12]Agosto!$D$13</f>
        <v>5.0999999999999996</v>
      </c>
      <c r="K16" s="104">
        <f>[12]Agosto!$D$14</f>
        <v>3.9</v>
      </c>
      <c r="L16" s="104">
        <f>[12]Agosto!$D$15</f>
        <v>5</v>
      </c>
      <c r="M16" s="104">
        <f>[12]Agosto!$D$16</f>
        <v>6.1</v>
      </c>
      <c r="N16" s="104">
        <f>[12]Agosto!$D$17</f>
        <v>7.3</v>
      </c>
      <c r="O16" s="104">
        <f>[12]Agosto!$D$18</f>
        <v>11.2</v>
      </c>
      <c r="P16" s="104">
        <f>[12]Agosto!$D$19</f>
        <v>11.9</v>
      </c>
      <c r="Q16" s="104">
        <f>[12]Agosto!$D$20</f>
        <v>11.6</v>
      </c>
      <c r="R16" s="104">
        <f>[12]Agosto!$D$21</f>
        <v>15.2</v>
      </c>
      <c r="S16" s="104">
        <f>[12]Agosto!$D$22</f>
        <v>16.3</v>
      </c>
      <c r="T16" s="104">
        <f>[12]Agosto!$D$23</f>
        <v>20.2</v>
      </c>
      <c r="U16" s="104">
        <f>[12]Agosto!$D$24</f>
        <v>15</v>
      </c>
      <c r="V16" s="104">
        <f>[12]Agosto!$D$25</f>
        <v>16.100000000000001</v>
      </c>
      <c r="W16" s="104">
        <f>[12]Agosto!$D$26</f>
        <v>22.5</v>
      </c>
      <c r="X16" s="104">
        <f>[12]Agosto!$D$27</f>
        <v>16.5</v>
      </c>
      <c r="Y16" s="104">
        <f>[12]Agosto!$D$28</f>
        <v>11.1</v>
      </c>
      <c r="Z16" s="104">
        <f>[12]Agosto!$D$29</f>
        <v>8.1999999999999993</v>
      </c>
      <c r="AA16" s="104">
        <f>[12]Agosto!$D$30</f>
        <v>8.4</v>
      </c>
      <c r="AB16" s="104">
        <f>[12]Agosto!$D$31</f>
        <v>7.3</v>
      </c>
      <c r="AC16" s="104">
        <f>[12]Agosto!$D$32</f>
        <v>13.9</v>
      </c>
      <c r="AD16" s="104">
        <f>[12]Agosto!$D$33</f>
        <v>13.5</v>
      </c>
      <c r="AE16" s="104">
        <f>[12]Agosto!$D$34</f>
        <v>16.100000000000001</v>
      </c>
      <c r="AF16" s="104">
        <f>[12]Agosto!$D$35</f>
        <v>19</v>
      </c>
      <c r="AG16" s="109">
        <f t="shared" si="2"/>
        <v>3.9</v>
      </c>
      <c r="AH16" s="108">
        <f t="shared" si="1"/>
        <v>13.419354838709678</v>
      </c>
    </row>
    <row r="17" spans="1:38" x14ac:dyDescent="0.2">
      <c r="A17" s="47" t="s">
        <v>95</v>
      </c>
      <c r="B17" s="104">
        <f>[13]Agosto!$D$5</f>
        <v>15.1</v>
      </c>
      <c r="C17" s="104">
        <f>[13]Agosto!$D$6</f>
        <v>20</v>
      </c>
      <c r="D17" s="104">
        <f>[13]Agosto!$D$7</f>
        <v>19</v>
      </c>
      <c r="E17" s="104">
        <f>[13]Agosto!$D$8</f>
        <v>16.7</v>
      </c>
      <c r="F17" s="104">
        <f>[13]Agosto!$D$9</f>
        <v>15.1</v>
      </c>
      <c r="G17" s="104">
        <f>[13]Agosto!$D$10</f>
        <v>12.6</v>
      </c>
      <c r="H17" s="104">
        <f>[13]Agosto!$D$11</f>
        <v>13.1</v>
      </c>
      <c r="I17" s="104">
        <f>[13]Agosto!$D$12</f>
        <v>11.7</v>
      </c>
      <c r="J17" s="104">
        <f>[13]Agosto!$D$13</f>
        <v>3.8</v>
      </c>
      <c r="K17" s="104">
        <f>[13]Agosto!$D$14</f>
        <v>2.4</v>
      </c>
      <c r="L17" s="104">
        <f>[13]Agosto!$D$15</f>
        <v>5.2</v>
      </c>
      <c r="M17" s="104">
        <f>[13]Agosto!$D$16</f>
        <v>7.1</v>
      </c>
      <c r="N17" s="104">
        <f>[13]Agosto!$D$17</f>
        <v>9.1999999999999993</v>
      </c>
      <c r="O17" s="104">
        <f>[13]Agosto!$D$18</f>
        <v>8.1</v>
      </c>
      <c r="P17" s="104">
        <f>[13]Agosto!$D$19</f>
        <v>9.1</v>
      </c>
      <c r="Q17" s="104">
        <f>[13]Agosto!$D$20</f>
        <v>11.7</v>
      </c>
      <c r="R17" s="104">
        <f>[13]Agosto!$D$21</f>
        <v>15.2</v>
      </c>
      <c r="S17" s="104">
        <f>[13]Agosto!$D$22</f>
        <v>18.7</v>
      </c>
      <c r="T17" s="104">
        <f>[13]Agosto!$D$23</f>
        <v>17.2</v>
      </c>
      <c r="U17" s="104">
        <f>[13]Agosto!$D$24</f>
        <v>12.5</v>
      </c>
      <c r="V17" s="104">
        <f>[13]Agosto!$D$25</f>
        <v>15.3</v>
      </c>
      <c r="W17" s="104">
        <f>[13]Agosto!$D$26</f>
        <v>19.600000000000001</v>
      </c>
      <c r="X17" s="104">
        <f>[13]Agosto!$D$27</f>
        <v>16.7</v>
      </c>
      <c r="Y17" s="104">
        <f>[13]Agosto!$D$28</f>
        <v>9.9</v>
      </c>
      <c r="Z17" s="104">
        <f>[13]Agosto!$D$29</f>
        <v>8.1999999999999993</v>
      </c>
      <c r="AA17" s="104">
        <f>[13]Agosto!$D$30</f>
        <v>5.5</v>
      </c>
      <c r="AB17" s="104">
        <f>[13]Agosto!$D$31</f>
        <v>6.6</v>
      </c>
      <c r="AC17" s="104">
        <f>[13]Agosto!$D$32</f>
        <v>10.5</v>
      </c>
      <c r="AD17" s="104">
        <f>[13]Agosto!$D$33</f>
        <v>13.1</v>
      </c>
      <c r="AE17" s="104">
        <f>[13]Agosto!$D$34</f>
        <v>18</v>
      </c>
      <c r="AF17" s="104">
        <f>[13]Agosto!$D$35</f>
        <v>18.3</v>
      </c>
      <c r="AG17" s="109">
        <f t="shared" si="2"/>
        <v>2.4</v>
      </c>
      <c r="AH17" s="108">
        <f t="shared" si="1"/>
        <v>12.425806451612901</v>
      </c>
    </row>
    <row r="18" spans="1:38" x14ac:dyDescent="0.2">
      <c r="A18" s="47" t="s">
        <v>139</v>
      </c>
      <c r="B18" s="104">
        <f>[14]Agosto!$D$5</f>
        <v>12.8</v>
      </c>
      <c r="C18" s="104">
        <f>[14]Agosto!$D$6</f>
        <v>13.4</v>
      </c>
      <c r="D18" s="104">
        <f>[14]Agosto!$D$7</f>
        <v>16.899999999999999</v>
      </c>
      <c r="E18" s="104">
        <f>[14]Agosto!$D$8</f>
        <v>17.3</v>
      </c>
      <c r="F18" s="104">
        <f>[14]Agosto!$D$9</f>
        <v>15.5</v>
      </c>
      <c r="G18" s="104">
        <f>[14]Agosto!$D$10</f>
        <v>13</v>
      </c>
      <c r="H18" s="104">
        <f>[14]Agosto!$D$11</f>
        <v>14.4</v>
      </c>
      <c r="I18" s="104">
        <f>[14]Agosto!$D$12</f>
        <v>14.8</v>
      </c>
      <c r="J18" s="104">
        <f>[14]Agosto!$D$13</f>
        <v>7.4</v>
      </c>
      <c r="K18" s="104">
        <f>[14]Agosto!$D$14</f>
        <v>4.8</v>
      </c>
      <c r="L18" s="104">
        <f>[14]Agosto!$D$15</f>
        <v>4</v>
      </c>
      <c r="M18" s="104">
        <f>[14]Agosto!$D$16</f>
        <v>5.5</v>
      </c>
      <c r="N18" s="104">
        <f>[14]Agosto!$D$17</f>
        <v>7</v>
      </c>
      <c r="O18" s="104">
        <f>[14]Agosto!$D$18</f>
        <v>8</v>
      </c>
      <c r="P18" s="104">
        <f>[14]Agosto!$D$19</f>
        <v>8.6</v>
      </c>
      <c r="Q18" s="104">
        <f>[14]Agosto!$D$20</f>
        <v>12.3</v>
      </c>
      <c r="R18" s="104">
        <f>[14]Agosto!$D$21</f>
        <v>16.100000000000001</v>
      </c>
      <c r="S18" s="104">
        <f>[14]Agosto!$D$22</f>
        <v>15.7</v>
      </c>
      <c r="T18" s="104">
        <f>[14]Agosto!$D$23</f>
        <v>16</v>
      </c>
      <c r="U18" s="104">
        <f>[14]Agosto!$D$24</f>
        <v>20.2</v>
      </c>
      <c r="V18" s="104">
        <f>[14]Agosto!$D$25</f>
        <v>18.2</v>
      </c>
      <c r="W18" s="104">
        <f>[14]Agosto!$D$26</f>
        <v>16.2</v>
      </c>
      <c r="X18" s="104">
        <f>[14]Agosto!$D$27</f>
        <v>13.4</v>
      </c>
      <c r="Y18" s="104">
        <f>[14]Agosto!$D$28</f>
        <v>17.100000000000001</v>
      </c>
      <c r="Z18" s="104">
        <f>[14]Agosto!$D$29</f>
        <v>11.2</v>
      </c>
      <c r="AA18" s="104">
        <f>[14]Agosto!$D$30</f>
        <v>12.3</v>
      </c>
      <c r="AB18" s="104">
        <f>[14]Agosto!$D$31</f>
        <v>11.9</v>
      </c>
      <c r="AC18" s="104">
        <f>[14]Agosto!$D$32</f>
        <v>16.3</v>
      </c>
      <c r="AD18" s="104">
        <f>[14]Agosto!$D$33</f>
        <v>17.3</v>
      </c>
      <c r="AE18" s="104">
        <f>[14]Agosto!$D$34</f>
        <v>14.1</v>
      </c>
      <c r="AF18" s="104">
        <f>[14]Agosto!$D$35</f>
        <v>19.399999999999999</v>
      </c>
      <c r="AG18" s="109">
        <f t="shared" si="2"/>
        <v>4</v>
      </c>
      <c r="AH18" s="108">
        <f t="shared" si="1"/>
        <v>13.261290322580644</v>
      </c>
      <c r="AJ18" s="12" t="s">
        <v>35</v>
      </c>
    </row>
    <row r="19" spans="1:38" x14ac:dyDescent="0.2">
      <c r="A19" s="47" t="s">
        <v>2</v>
      </c>
      <c r="B19" s="104">
        <f>[15]Agosto!$D$5</f>
        <v>19</v>
      </c>
      <c r="C19" s="104">
        <f>[15]Agosto!$D$6</f>
        <v>21</v>
      </c>
      <c r="D19" s="104">
        <f>[15]Agosto!$D$7</f>
        <v>21.7</v>
      </c>
      <c r="E19" s="104">
        <f>[15]Agosto!$D$8</f>
        <v>16.600000000000001</v>
      </c>
      <c r="F19" s="104">
        <f>[15]Agosto!$D$9</f>
        <v>15.1</v>
      </c>
      <c r="G19" s="104">
        <f>[15]Agosto!$D$10</f>
        <v>15.6</v>
      </c>
      <c r="H19" s="104">
        <f>[15]Agosto!$D$11</f>
        <v>17.100000000000001</v>
      </c>
      <c r="I19" s="104">
        <f>[15]Agosto!$D$12</f>
        <v>16.100000000000001</v>
      </c>
      <c r="J19" s="104">
        <f>[15]Agosto!$D$13</f>
        <v>6.5</v>
      </c>
      <c r="K19" s="104">
        <f>[15]Agosto!$D$14</f>
        <v>6.8</v>
      </c>
      <c r="L19" s="104">
        <f>[15]Agosto!$D$15</f>
        <v>4.8</v>
      </c>
      <c r="M19" s="104">
        <f>[15]Agosto!$D$16</f>
        <v>9</v>
      </c>
      <c r="N19" s="104">
        <f>[15]Agosto!$D$17</f>
        <v>11.8</v>
      </c>
      <c r="O19" s="104">
        <f>[15]Agosto!$D$18</f>
        <v>10.8</v>
      </c>
      <c r="P19" s="104">
        <f>[15]Agosto!$D$19</f>
        <v>10.3</v>
      </c>
      <c r="Q19" s="104">
        <f>[15]Agosto!$D$20</f>
        <v>18.2</v>
      </c>
      <c r="R19" s="104">
        <f>[15]Agosto!$D$21</f>
        <v>21.3</v>
      </c>
      <c r="S19" s="104">
        <f>[15]Agosto!$D$22</f>
        <v>22.1</v>
      </c>
      <c r="T19" s="104">
        <f>[15]Agosto!$D$23</f>
        <v>22.7</v>
      </c>
      <c r="U19" s="104">
        <f>[15]Agosto!$D$24</f>
        <v>16</v>
      </c>
      <c r="V19" s="104">
        <f>[15]Agosto!$D$25</f>
        <v>19.7</v>
      </c>
      <c r="W19" s="104">
        <f>[15]Agosto!$D$26</f>
        <v>23.1</v>
      </c>
      <c r="X19" s="104">
        <f>[15]Agosto!$D$27</f>
        <v>21.9</v>
      </c>
      <c r="Y19" s="104">
        <f>[15]Agosto!$D$28</f>
        <v>13.2</v>
      </c>
      <c r="Z19" s="104">
        <f>[15]Agosto!$D$29</f>
        <v>8.8000000000000007</v>
      </c>
      <c r="AA19" s="104">
        <f>[15]Agosto!$D$30</f>
        <v>11.2</v>
      </c>
      <c r="AB19" s="104">
        <f>[15]Agosto!$D$31</f>
        <v>13.8</v>
      </c>
      <c r="AC19" s="104">
        <f>[15]Agosto!$D$32</f>
        <v>17</v>
      </c>
      <c r="AD19" s="104">
        <f>[15]Agosto!$D$33</f>
        <v>20</v>
      </c>
      <c r="AE19" s="104">
        <f>[15]Agosto!$D$34</f>
        <v>22.1</v>
      </c>
      <c r="AF19" s="104">
        <f>[15]Agosto!$D$35</f>
        <v>22.2</v>
      </c>
      <c r="AG19" s="109">
        <f t="shared" si="2"/>
        <v>4.8</v>
      </c>
      <c r="AH19" s="108">
        <f t="shared" si="1"/>
        <v>15.983870967741938</v>
      </c>
      <c r="AJ19" s="12" t="s">
        <v>35</v>
      </c>
    </row>
    <row r="20" spans="1:38" x14ac:dyDescent="0.2">
      <c r="A20" s="47" t="s">
        <v>282</v>
      </c>
      <c r="B20" s="104" t="str">
        <f>[16]Agosto!$D$5</f>
        <v>*</v>
      </c>
      <c r="C20" s="104" t="str">
        <f>[16]Agosto!$D$6</f>
        <v>*</v>
      </c>
      <c r="D20" s="104" t="str">
        <f>[16]Agosto!$D$7</f>
        <v>*</v>
      </c>
      <c r="E20" s="104" t="str">
        <f>[16]Agosto!$D$8</f>
        <v>*</v>
      </c>
      <c r="F20" s="104" t="str">
        <f>[16]Agosto!$D$9</f>
        <v>*</v>
      </c>
      <c r="G20" s="104" t="str">
        <f>[16]Agosto!$D$10</f>
        <v>*</v>
      </c>
      <c r="H20" s="104" t="str">
        <f>[16]Agosto!$D$11</f>
        <v>*</v>
      </c>
      <c r="I20" s="104" t="str">
        <f>[16]Agosto!$D$12</f>
        <v>*</v>
      </c>
      <c r="J20" s="104" t="str">
        <f>[16]Agosto!$D$13</f>
        <v>*</v>
      </c>
      <c r="K20" s="104">
        <f>[16]Agosto!$D$14</f>
        <v>12.7</v>
      </c>
      <c r="L20" s="104">
        <f>[16]Agosto!$D$15</f>
        <v>5</v>
      </c>
      <c r="M20" s="104">
        <f>[16]Agosto!$D$16</f>
        <v>7.4</v>
      </c>
      <c r="N20" s="104">
        <f>[16]Agosto!$D$17</f>
        <v>9.4</v>
      </c>
      <c r="O20" s="104">
        <f>[16]Agosto!$D$18</f>
        <v>10.3</v>
      </c>
      <c r="P20" s="104">
        <f>[16]Agosto!$D$19</f>
        <v>11.1</v>
      </c>
      <c r="Q20" s="104">
        <f>[16]Agosto!$D$20</f>
        <v>13.6</v>
      </c>
      <c r="R20" s="104">
        <f>[16]Agosto!$D$21</f>
        <v>19</v>
      </c>
      <c r="S20" s="104">
        <f>[16]Agosto!$D$22</f>
        <v>19.399999999999999</v>
      </c>
      <c r="T20" s="104">
        <f>[16]Agosto!$D$23</f>
        <v>14.2</v>
      </c>
      <c r="U20" s="104">
        <f>[16]Agosto!$D$24</f>
        <v>14.1</v>
      </c>
      <c r="V20" s="104">
        <f>[16]Agosto!$D$25</f>
        <v>16.399999999999999</v>
      </c>
      <c r="W20" s="104">
        <f>[16]Agosto!$D$26</f>
        <v>22.7</v>
      </c>
      <c r="X20" s="104">
        <f>[16]Agosto!$D$27</f>
        <v>13.9</v>
      </c>
      <c r="Y20" s="104">
        <f>[16]Agosto!$D$28</f>
        <v>9.4</v>
      </c>
      <c r="Z20" s="104">
        <f>[16]Agosto!$D$29</f>
        <v>7.6</v>
      </c>
      <c r="AA20" s="104">
        <f>[16]Agosto!$D$30</f>
        <v>2.7</v>
      </c>
      <c r="AB20" s="104">
        <f>[16]Agosto!$D$31</f>
        <v>5.5</v>
      </c>
      <c r="AC20" s="104">
        <f>[16]Agosto!$D$32</f>
        <v>13.2</v>
      </c>
      <c r="AD20" s="104">
        <f>[16]Agosto!$D$33</f>
        <v>16.899999999999999</v>
      </c>
      <c r="AE20" s="104">
        <f>[16]Agosto!$D$34</f>
        <v>19.100000000000001</v>
      </c>
      <c r="AF20" s="104">
        <f>[16]Agosto!$D$35</f>
        <v>22.1</v>
      </c>
      <c r="AG20" s="109">
        <f t="shared" si="2"/>
        <v>2.7</v>
      </c>
      <c r="AH20" s="108">
        <f t="shared" si="1"/>
        <v>12.986363636363638</v>
      </c>
      <c r="AJ20" s="12"/>
    </row>
    <row r="21" spans="1:38" x14ac:dyDescent="0.2">
      <c r="A21" s="47" t="s">
        <v>3</v>
      </c>
      <c r="B21" s="104">
        <f>[17]Agosto!$D$5</f>
        <v>10.7</v>
      </c>
      <c r="C21" s="104">
        <f>[17]Agosto!$D$6</f>
        <v>14.1</v>
      </c>
      <c r="D21" s="104">
        <f>[17]Agosto!$D$7</f>
        <v>14.9</v>
      </c>
      <c r="E21" s="104">
        <f>[17]Agosto!$D$8</f>
        <v>16</v>
      </c>
      <c r="F21" s="104">
        <f>[17]Agosto!$D$9</f>
        <v>16.399999999999999</v>
      </c>
      <c r="G21" s="104">
        <f>[17]Agosto!$D$10</f>
        <v>12.5</v>
      </c>
      <c r="H21" s="104">
        <f>[17]Agosto!$D$11</f>
        <v>13.4</v>
      </c>
      <c r="I21" s="104">
        <f>[17]Agosto!$D$12</f>
        <v>13.1</v>
      </c>
      <c r="J21" s="104">
        <f>[17]Agosto!$D$13</f>
        <v>11.7</v>
      </c>
      <c r="K21" s="104">
        <f>[17]Agosto!$D$14</f>
        <v>6.4</v>
      </c>
      <c r="L21" s="104">
        <f>[17]Agosto!$D$15</f>
        <v>5.5</v>
      </c>
      <c r="M21" s="104">
        <f>[17]Agosto!$D$16</f>
        <v>5.5</v>
      </c>
      <c r="N21" s="104">
        <f>[17]Agosto!$D$17</f>
        <v>5.9</v>
      </c>
      <c r="O21" s="104">
        <f>[17]Agosto!$D$18</f>
        <v>8</v>
      </c>
      <c r="P21" s="104">
        <f>[17]Agosto!$D$19</f>
        <v>9.1</v>
      </c>
      <c r="Q21" s="104">
        <f>[17]Agosto!$D$20</f>
        <v>12.1</v>
      </c>
      <c r="R21" s="104">
        <f>[17]Agosto!$D$21</f>
        <v>14.3</v>
      </c>
      <c r="S21" s="104">
        <f>[17]Agosto!$D$22</f>
        <v>15.9</v>
      </c>
      <c r="T21" s="104">
        <f>[17]Agosto!$D$23</f>
        <v>14.2</v>
      </c>
      <c r="U21" s="104">
        <f>[17]Agosto!$D$24</f>
        <v>15.3</v>
      </c>
      <c r="V21" s="104">
        <f>[17]Agosto!$D$25</f>
        <v>18.100000000000001</v>
      </c>
      <c r="W21" s="104">
        <f>[17]Agosto!$D$26</f>
        <v>19.399999999999999</v>
      </c>
      <c r="X21" s="104">
        <f>[17]Agosto!$D$27</f>
        <v>12.6</v>
      </c>
      <c r="Y21" s="104">
        <f>[17]Agosto!$D$28</f>
        <v>14.5</v>
      </c>
      <c r="Z21" s="104">
        <f>[17]Agosto!$D$29</f>
        <v>14.1</v>
      </c>
      <c r="AA21" s="104">
        <f>[17]Agosto!$D$30</f>
        <v>17.3</v>
      </c>
      <c r="AB21" s="104">
        <f>[17]Agosto!$D$31</f>
        <v>17.7</v>
      </c>
      <c r="AC21" s="104">
        <f>[17]Agosto!$D$32</f>
        <v>18.5</v>
      </c>
      <c r="AD21" s="104">
        <f>[17]Agosto!$D$33</f>
        <v>17.2</v>
      </c>
      <c r="AE21" s="104">
        <f>[17]Agosto!$D$34</f>
        <v>14.7</v>
      </c>
      <c r="AF21" s="104">
        <f>[17]Agosto!$D$35</f>
        <v>15.2</v>
      </c>
      <c r="AG21" s="109">
        <f t="shared" si="2"/>
        <v>5.5</v>
      </c>
      <c r="AH21" s="108">
        <f t="shared" si="1"/>
        <v>13.364516129032259</v>
      </c>
      <c r="AJ21" s="12"/>
    </row>
    <row r="22" spans="1:38" x14ac:dyDescent="0.2">
      <c r="A22" s="47" t="s">
        <v>4</v>
      </c>
      <c r="B22" s="104">
        <f>[18]Agosto!$D$5</f>
        <v>16.8</v>
      </c>
      <c r="C22" s="104">
        <f>[18]Agosto!$D$6</f>
        <v>17.899999999999999</v>
      </c>
      <c r="D22" s="104">
        <f>[18]Agosto!$D$7</f>
        <v>18.3</v>
      </c>
      <c r="E22" s="104">
        <f>[18]Agosto!$D$8</f>
        <v>16.5</v>
      </c>
      <c r="F22" s="104">
        <f>[18]Agosto!$D$9</f>
        <v>14.4</v>
      </c>
      <c r="G22" s="104">
        <f>[18]Agosto!$D$10</f>
        <v>14.3</v>
      </c>
      <c r="H22" s="104">
        <f>[18]Agosto!$D$11</f>
        <v>14.8</v>
      </c>
      <c r="I22" s="104">
        <f>[18]Agosto!$D$12</f>
        <v>13.3</v>
      </c>
      <c r="J22" s="104">
        <f>[18]Agosto!$D$13</f>
        <v>7.9</v>
      </c>
      <c r="K22" s="104">
        <f>[18]Agosto!$D$14</f>
        <v>7.4</v>
      </c>
      <c r="L22" s="104">
        <f>[18]Agosto!$D$15</f>
        <v>9.9</v>
      </c>
      <c r="M22" s="104">
        <f>[18]Agosto!$D$16</f>
        <v>10.5</v>
      </c>
      <c r="N22" s="104">
        <f>[18]Agosto!$D$17</f>
        <v>11.1</v>
      </c>
      <c r="O22" s="104">
        <f>[18]Agosto!$D$18</f>
        <v>15</v>
      </c>
      <c r="P22" s="104">
        <f>[18]Agosto!$D$19</f>
        <v>14.3</v>
      </c>
      <c r="Q22" s="104">
        <f>[18]Agosto!$D$20</f>
        <v>16.5</v>
      </c>
      <c r="R22" s="104">
        <f>[18]Agosto!$D$21</f>
        <v>19.3</v>
      </c>
      <c r="S22" s="104">
        <f>[18]Agosto!$D$22</f>
        <v>19.100000000000001</v>
      </c>
      <c r="T22" s="104">
        <f>[18]Agosto!$D$23</f>
        <v>19.2</v>
      </c>
      <c r="U22" s="104">
        <f>[18]Agosto!$D$24</f>
        <v>19.899999999999999</v>
      </c>
      <c r="V22" s="104">
        <f>[18]Agosto!$D$25</f>
        <v>18.600000000000001</v>
      </c>
      <c r="W22" s="104">
        <f>[18]Agosto!$D$26</f>
        <v>19.8</v>
      </c>
      <c r="X22" s="104">
        <f>[18]Agosto!$D$27</f>
        <v>19.8</v>
      </c>
      <c r="Y22" s="104">
        <f>[18]Agosto!$D$28</f>
        <v>16.399999999999999</v>
      </c>
      <c r="Z22" s="104">
        <f>[18]Agosto!$D$29</f>
        <v>11</v>
      </c>
      <c r="AA22" s="104">
        <f>[18]Agosto!$D$30</f>
        <v>13.6</v>
      </c>
      <c r="AB22" s="104">
        <f>[18]Agosto!$D$31</f>
        <v>14.6</v>
      </c>
      <c r="AC22" s="104">
        <f>[18]Agosto!$D$32</f>
        <v>18.2</v>
      </c>
      <c r="AD22" s="104">
        <f>[18]Agosto!$D$33</f>
        <v>14.4</v>
      </c>
      <c r="AE22" s="104">
        <f>[18]Agosto!$D$34</f>
        <v>15.8</v>
      </c>
      <c r="AF22" s="104">
        <f>[18]Agosto!$D$35</f>
        <v>17.399999999999999</v>
      </c>
      <c r="AG22" s="109">
        <f t="shared" si="2"/>
        <v>7.4</v>
      </c>
      <c r="AH22" s="108">
        <f t="shared" si="1"/>
        <v>15.35483870967742</v>
      </c>
    </row>
    <row r="23" spans="1:38" x14ac:dyDescent="0.2">
      <c r="A23" s="47" t="s">
        <v>209</v>
      </c>
      <c r="B23" s="104">
        <f>[19]Agosto!$D$5</f>
        <v>19.899999999999999</v>
      </c>
      <c r="C23" s="104">
        <f>[19]Agosto!$D$6</f>
        <v>27.1</v>
      </c>
      <c r="D23" s="104">
        <f>[19]Agosto!$D$7</f>
        <v>23.6</v>
      </c>
      <c r="E23" s="104">
        <f>[19]Agosto!$D$8</f>
        <v>18.3</v>
      </c>
      <c r="F23" s="104">
        <f>[19]Agosto!$D$9</f>
        <v>16</v>
      </c>
      <c r="G23" s="104">
        <f>[19]Agosto!$D$10</f>
        <v>16.3</v>
      </c>
      <c r="H23" s="104">
        <f>[19]Agosto!$D$11</f>
        <v>17.3</v>
      </c>
      <c r="I23" s="104">
        <f>[19]Agosto!$D$12</f>
        <v>16.7</v>
      </c>
      <c r="J23" s="104">
        <f>[19]Agosto!$D$13</f>
        <v>8.1</v>
      </c>
      <c r="K23" s="104">
        <f>[19]Agosto!$D$14</f>
        <v>7.6</v>
      </c>
      <c r="L23" s="104">
        <f>[19]Agosto!$D$15</f>
        <v>11.7</v>
      </c>
      <c r="M23" s="104">
        <f>[19]Agosto!$D$16</f>
        <v>12.6</v>
      </c>
      <c r="N23" s="104">
        <f>[19]Agosto!$D$17</f>
        <v>14.3</v>
      </c>
      <c r="O23" s="104">
        <f>[19]Agosto!$D$18</f>
        <v>18.899999999999999</v>
      </c>
      <c r="P23" s="104">
        <f>[19]Agosto!$D$19</f>
        <v>18.5</v>
      </c>
      <c r="Q23" s="104">
        <f>[19]Agosto!$D$20</f>
        <v>18.3</v>
      </c>
      <c r="R23" s="104">
        <f>[19]Agosto!$D$21</f>
        <v>20.399999999999999</v>
      </c>
      <c r="S23" s="104">
        <f>[19]Agosto!$D$22</f>
        <v>21.3</v>
      </c>
      <c r="T23" s="104">
        <f>[19]Agosto!$D$23</f>
        <v>24.4</v>
      </c>
      <c r="U23" s="104">
        <f>[19]Agosto!$D$24</f>
        <v>17.899999999999999</v>
      </c>
      <c r="V23" s="104">
        <f>[19]Agosto!$D$25</f>
        <v>23.3</v>
      </c>
      <c r="W23" s="104">
        <f>[19]Agosto!$D$26</f>
        <v>26.6</v>
      </c>
      <c r="X23" s="104">
        <f>[19]Agosto!$D$27</f>
        <v>26.3</v>
      </c>
      <c r="Y23" s="104">
        <f>[19]Agosto!$D$28</f>
        <v>13.5</v>
      </c>
      <c r="Z23" s="104">
        <f>[19]Agosto!$D$29</f>
        <v>9.4</v>
      </c>
      <c r="AA23" s="104">
        <f>[19]Agosto!$D$30</f>
        <v>11.9</v>
      </c>
      <c r="AB23" s="104">
        <f>[19]Agosto!$D$31</f>
        <v>14.1</v>
      </c>
      <c r="AC23" s="104">
        <f>[19]Agosto!$D$32</f>
        <v>19.899999999999999</v>
      </c>
      <c r="AD23" s="104">
        <f>[19]Agosto!$D$33</f>
        <v>18.3</v>
      </c>
      <c r="AE23" s="104">
        <f>[19]Agosto!$D$34</f>
        <v>21.5</v>
      </c>
      <c r="AF23" s="104">
        <f>[19]Agosto!$D$35</f>
        <v>21.8</v>
      </c>
      <c r="AG23" s="109">
        <f t="shared" si="2"/>
        <v>7.6</v>
      </c>
      <c r="AH23" s="108">
        <f t="shared" si="1"/>
        <v>17.92903225806451</v>
      </c>
    </row>
    <row r="24" spans="1:38" x14ac:dyDescent="0.2">
      <c r="A24" s="47" t="s">
        <v>5</v>
      </c>
      <c r="B24" s="104">
        <f>[20]Agosto!$D$5</f>
        <v>23.7</v>
      </c>
      <c r="C24" s="104">
        <f>[20]Agosto!$D$6</f>
        <v>23.9</v>
      </c>
      <c r="D24" s="104">
        <f>[20]Agosto!$D$7</f>
        <v>24.8</v>
      </c>
      <c r="E24" s="104">
        <f>[20]Agosto!$D$8</f>
        <v>20.5</v>
      </c>
      <c r="F24" s="104">
        <f>[20]Agosto!$D$9</f>
        <v>19.5</v>
      </c>
      <c r="G24" s="104">
        <f>[20]Agosto!$D$10</f>
        <v>18.600000000000001</v>
      </c>
      <c r="H24" s="104">
        <f>[20]Agosto!$D$11</f>
        <v>19.600000000000001</v>
      </c>
      <c r="I24" s="104">
        <f>[20]Agosto!$D$12</f>
        <v>20.2</v>
      </c>
      <c r="J24" s="104">
        <f>[20]Agosto!$D$13</f>
        <v>15.6</v>
      </c>
      <c r="K24" s="104">
        <f>[20]Agosto!$D$14</f>
        <v>12.2</v>
      </c>
      <c r="L24" s="104">
        <f>[20]Agosto!$D$15</f>
        <v>13.4</v>
      </c>
      <c r="M24" s="104">
        <f>[20]Agosto!$D$16</f>
        <v>12.5</v>
      </c>
      <c r="N24" s="104">
        <f>[20]Agosto!$D$17</f>
        <v>15.7</v>
      </c>
      <c r="O24" s="104">
        <f>[20]Agosto!$D$18</f>
        <v>17.600000000000001</v>
      </c>
      <c r="P24" s="104">
        <f>[20]Agosto!$D$19</f>
        <v>17.7</v>
      </c>
      <c r="Q24" s="104">
        <f>[20]Agosto!$D$20</f>
        <v>18</v>
      </c>
      <c r="R24" s="104">
        <f>[20]Agosto!$D$21</f>
        <v>21.7</v>
      </c>
      <c r="S24" s="104">
        <f>[20]Agosto!$D$22</f>
        <v>23.7</v>
      </c>
      <c r="T24" s="104">
        <f>[20]Agosto!$D$23</f>
        <v>25.7</v>
      </c>
      <c r="U24" s="104">
        <f>[20]Agosto!$D$24</f>
        <v>20</v>
      </c>
      <c r="V24" s="104">
        <f>[20]Agosto!$D$25</f>
        <v>23.6</v>
      </c>
      <c r="W24" s="104">
        <f>[20]Agosto!$D$26</f>
        <v>25.6</v>
      </c>
      <c r="X24" s="104">
        <f>[20]Agosto!$D$27</f>
        <v>17.8</v>
      </c>
      <c r="Y24" s="104">
        <f>[20]Agosto!$D$28</f>
        <v>14.7</v>
      </c>
      <c r="Z24" s="104">
        <f>[20]Agosto!$D$29</f>
        <v>10.5</v>
      </c>
      <c r="AA24" s="104">
        <f>[20]Agosto!$D$30</f>
        <v>11</v>
      </c>
      <c r="AB24" s="104">
        <f>[20]Agosto!$D$31</f>
        <v>15.2</v>
      </c>
      <c r="AC24" s="104">
        <f>[20]Agosto!$D$32</f>
        <v>17.100000000000001</v>
      </c>
      <c r="AD24" s="104">
        <f>[20]Agosto!$D$33</f>
        <v>20.7</v>
      </c>
      <c r="AE24" s="104">
        <f>[20]Agosto!$D$34</f>
        <v>24.6</v>
      </c>
      <c r="AF24" s="104">
        <f>[20]Agosto!$D$35</f>
        <v>24.7</v>
      </c>
      <c r="AG24" s="109">
        <f t="shared" si="2"/>
        <v>10.5</v>
      </c>
      <c r="AH24" s="108">
        <f t="shared" si="1"/>
        <v>19.035483870967742</v>
      </c>
      <c r="AI24" s="12" t="s">
        <v>35</v>
      </c>
      <c r="AL24" t="s">
        <v>35</v>
      </c>
    </row>
    <row r="25" spans="1:38" x14ac:dyDescent="0.2">
      <c r="A25" s="47" t="s">
        <v>273</v>
      </c>
      <c r="B25" s="104">
        <f>[21]Agosto!$D$5</f>
        <v>20.100000000000001</v>
      </c>
      <c r="C25" s="104">
        <f>[21]Agosto!$D$6</f>
        <v>22.5</v>
      </c>
      <c r="D25" s="104">
        <f>[21]Agosto!$D$7</f>
        <v>22.5</v>
      </c>
      <c r="E25" s="104">
        <f>[21]Agosto!$D$8</f>
        <v>20.7</v>
      </c>
      <c r="F25" s="104">
        <f>[21]Agosto!$D$9</f>
        <v>20.5</v>
      </c>
      <c r="G25" s="104">
        <f>[21]Agosto!$D$10</f>
        <v>18.7</v>
      </c>
      <c r="H25" s="104">
        <f>[21]Agosto!$D$11</f>
        <v>18.399999999999999</v>
      </c>
      <c r="I25" s="104">
        <f>[21]Agosto!$D$12</f>
        <v>20.100000000000001</v>
      </c>
      <c r="J25" s="104">
        <f>[21]Agosto!$D$13</f>
        <v>15.7</v>
      </c>
      <c r="K25" s="104">
        <f>[21]Agosto!$D$14</f>
        <v>12.1</v>
      </c>
      <c r="L25" s="104">
        <f>[21]Agosto!$D$15</f>
        <v>12.6</v>
      </c>
      <c r="M25" s="104">
        <f>[21]Agosto!$D$16</f>
        <v>11.4</v>
      </c>
      <c r="N25" s="104">
        <f>[21]Agosto!$D$17</f>
        <v>12.9</v>
      </c>
      <c r="O25" s="104">
        <f>[21]Agosto!$D$18</f>
        <v>14.7</v>
      </c>
      <c r="P25" s="104">
        <f>[21]Agosto!$D$19</f>
        <v>17.100000000000001</v>
      </c>
      <c r="Q25" s="104">
        <f>[21]Agosto!$D$20</f>
        <v>16.3</v>
      </c>
      <c r="R25" s="104">
        <f>[21]Agosto!$D$21</f>
        <v>18.5</v>
      </c>
      <c r="S25" s="104">
        <f>[21]Agosto!$D$22</f>
        <v>20.6</v>
      </c>
      <c r="T25" s="104">
        <f>[21]Agosto!$D$23</f>
        <v>22.3</v>
      </c>
      <c r="U25" s="104">
        <f>[21]Agosto!$D$24</f>
        <v>23.8</v>
      </c>
      <c r="V25" s="104">
        <f>[21]Agosto!$D$25</f>
        <v>22.7</v>
      </c>
      <c r="W25" s="104">
        <f>[21]Agosto!$D$26</f>
        <v>22.3</v>
      </c>
      <c r="X25" s="104">
        <f>[21]Agosto!$D$27</f>
        <v>22.3</v>
      </c>
      <c r="Y25" s="104">
        <f>[21]Agosto!$D$28</f>
        <v>16.100000000000001</v>
      </c>
      <c r="Z25" s="104">
        <f>[21]Agosto!$D$29</f>
        <v>12.7</v>
      </c>
      <c r="AA25" s="104">
        <f>[21]Agosto!$D$30</f>
        <v>12.3</v>
      </c>
      <c r="AB25" s="104">
        <f>[21]Agosto!$D$31</f>
        <v>16.600000000000001</v>
      </c>
      <c r="AC25" s="104">
        <f>[21]Agosto!$D$32</f>
        <v>18.2</v>
      </c>
      <c r="AD25" s="104">
        <f>[21]Agosto!$D$33</f>
        <v>19.2</v>
      </c>
      <c r="AE25" s="104">
        <f>[21]Agosto!$D$34</f>
        <v>20.9</v>
      </c>
      <c r="AF25" s="104">
        <f>[21]Agosto!$D$35</f>
        <v>23.5</v>
      </c>
      <c r="AG25" s="109">
        <f t="shared" si="2"/>
        <v>11.4</v>
      </c>
      <c r="AH25" s="108">
        <f t="shared" si="1"/>
        <v>18.332258064516132</v>
      </c>
      <c r="AI25" s="12"/>
    </row>
    <row r="26" spans="1:38" x14ac:dyDescent="0.2">
      <c r="A26" s="47" t="s">
        <v>274</v>
      </c>
      <c r="B26" s="104">
        <f>[22]Agosto!$D$5</f>
        <v>17.7</v>
      </c>
      <c r="C26" s="104">
        <f>[22]Agosto!$D$6</f>
        <v>18.8</v>
      </c>
      <c r="D26" s="104">
        <f>[22]Agosto!$D$7</f>
        <v>22.4</v>
      </c>
      <c r="E26" s="104">
        <f>[22]Agosto!$D$8</f>
        <v>20.3</v>
      </c>
      <c r="F26" s="104">
        <f>[22]Agosto!$D$9</f>
        <v>19.100000000000001</v>
      </c>
      <c r="G26" s="104">
        <f>[22]Agosto!$D$10</f>
        <v>18.3</v>
      </c>
      <c r="H26" s="104">
        <f>[22]Agosto!$D$11</f>
        <v>16</v>
      </c>
      <c r="I26" s="104">
        <f>[22]Agosto!$D$12</f>
        <v>20.100000000000001</v>
      </c>
      <c r="J26" s="104">
        <f>[22]Agosto!$D$13</f>
        <v>13</v>
      </c>
      <c r="K26" s="104">
        <f>[22]Agosto!$D$14</f>
        <v>9.6</v>
      </c>
      <c r="L26" s="104">
        <f>[22]Agosto!$D$15</f>
        <v>10.9</v>
      </c>
      <c r="M26" s="104">
        <f>[22]Agosto!$D$16</f>
        <v>8.6</v>
      </c>
      <c r="N26" s="104">
        <f>[22]Agosto!$D$17</f>
        <v>8.1</v>
      </c>
      <c r="O26" s="104">
        <f>[22]Agosto!$D$18</f>
        <v>10.5</v>
      </c>
      <c r="P26" s="104">
        <f>[22]Agosto!$D$19</f>
        <v>12.1</v>
      </c>
      <c r="Q26" s="104">
        <f>[22]Agosto!$D$20</f>
        <v>13</v>
      </c>
      <c r="R26" s="104">
        <f>[22]Agosto!$D$21</f>
        <v>17.5</v>
      </c>
      <c r="S26" s="104">
        <f>[22]Agosto!$D$22</f>
        <v>18.5</v>
      </c>
      <c r="T26" s="104">
        <f>[22]Agosto!$D$23</f>
        <v>20.100000000000001</v>
      </c>
      <c r="U26" s="104">
        <f>[22]Agosto!$D$24</f>
        <v>22.6</v>
      </c>
      <c r="V26" s="104">
        <f>[22]Agosto!$D$25</f>
        <v>20.7</v>
      </c>
      <c r="W26" s="104">
        <f>[22]Agosto!$D$26</f>
        <v>20.6</v>
      </c>
      <c r="X26" s="104">
        <f>[22]Agosto!$D$27</f>
        <v>18.8</v>
      </c>
      <c r="Y26" s="104">
        <f>[22]Agosto!$D$28</f>
        <v>16.2</v>
      </c>
      <c r="Z26" s="104">
        <f>[22]Agosto!$D$29</f>
        <v>11</v>
      </c>
      <c r="AA26" s="104">
        <f>[22]Agosto!$D$30</f>
        <v>11.2</v>
      </c>
      <c r="AB26" s="104">
        <f>[22]Agosto!$D$31</f>
        <v>13.6</v>
      </c>
      <c r="AC26" s="104">
        <f>[22]Agosto!$D$32</f>
        <v>16.5</v>
      </c>
      <c r="AD26" s="104">
        <f>[22]Agosto!$D$33</f>
        <v>16.399999999999999</v>
      </c>
      <c r="AE26" s="104">
        <f>[22]Agosto!$D$34</f>
        <v>18.8</v>
      </c>
      <c r="AF26" s="104">
        <f>[22]Agosto!$D$35</f>
        <v>20.100000000000001</v>
      </c>
      <c r="AG26" s="109">
        <f t="shared" si="2"/>
        <v>8.1</v>
      </c>
      <c r="AH26" s="108">
        <f t="shared" si="1"/>
        <v>16.164516129032261</v>
      </c>
      <c r="AI26" s="12"/>
    </row>
    <row r="27" spans="1:38" x14ac:dyDescent="0.2">
      <c r="A27" s="47" t="s">
        <v>261</v>
      </c>
      <c r="B27" s="104">
        <f>[23]Agosto!$D$5</f>
        <v>25.1</v>
      </c>
      <c r="C27" s="104">
        <f>[23]Agosto!$D$6</f>
        <v>24.7</v>
      </c>
      <c r="D27" s="104">
        <f>[23]Agosto!$D$7</f>
        <v>25</v>
      </c>
      <c r="E27" s="104">
        <f>[23]Agosto!$D$8</f>
        <v>19.2</v>
      </c>
      <c r="F27" s="104">
        <f>[23]Agosto!$D$9</f>
        <v>18.7</v>
      </c>
      <c r="G27" s="104">
        <f>[23]Agosto!$D$10</f>
        <v>17.899999999999999</v>
      </c>
      <c r="H27" s="104">
        <f>[23]Agosto!$D$11</f>
        <v>16.7</v>
      </c>
      <c r="I27" s="104">
        <f>[23]Agosto!$D$12</f>
        <v>17.600000000000001</v>
      </c>
      <c r="J27" s="104">
        <f>[23]Agosto!$D$13</f>
        <v>9.1</v>
      </c>
      <c r="K27" s="104">
        <f>[23]Agosto!$D$14</f>
        <v>3.9</v>
      </c>
      <c r="L27" s="104">
        <f>[23]Agosto!$D$15</f>
        <v>4.5</v>
      </c>
      <c r="M27" s="104">
        <f>[23]Agosto!$D$16</f>
        <v>5.6</v>
      </c>
      <c r="N27" s="104">
        <f>[23]Agosto!$D$17</f>
        <v>7.9</v>
      </c>
      <c r="O27" s="104">
        <f>[23]Agosto!$D$18</f>
        <v>9.8000000000000007</v>
      </c>
      <c r="P27" s="104">
        <f>[23]Agosto!$D$19</f>
        <v>10.1</v>
      </c>
      <c r="Q27" s="104">
        <f>[23]Agosto!$D$20</f>
        <v>10.8</v>
      </c>
      <c r="R27" s="104">
        <f>[23]Agosto!$D$21</f>
        <v>18.399999999999999</v>
      </c>
      <c r="S27" s="104">
        <f>[23]Agosto!$D$22</f>
        <v>18.5</v>
      </c>
      <c r="T27" s="104">
        <f>[23]Agosto!$D$23</f>
        <v>24.5</v>
      </c>
      <c r="U27" s="104">
        <f>[23]Agosto!$D$24</f>
        <v>19.7</v>
      </c>
      <c r="V27" s="104">
        <f>[23]Agosto!$D$25</f>
        <v>19.100000000000001</v>
      </c>
      <c r="W27" s="104">
        <f>[23]Agosto!$D$26</f>
        <v>27</v>
      </c>
      <c r="X27" s="104">
        <f>[23]Agosto!$D$27</f>
        <v>16.600000000000001</v>
      </c>
      <c r="Y27" s="104">
        <f>[23]Agosto!$D$28</f>
        <v>13.2</v>
      </c>
      <c r="Z27" s="104">
        <f>[23]Agosto!$D$29</f>
        <v>9.9</v>
      </c>
      <c r="AA27" s="104">
        <f>[23]Agosto!$D$30</f>
        <v>10</v>
      </c>
      <c r="AB27" s="104">
        <f>[23]Agosto!$D$31</f>
        <v>7.1</v>
      </c>
      <c r="AC27" s="104">
        <f>[23]Agosto!$D$32</f>
        <v>15.3</v>
      </c>
      <c r="AD27" s="104">
        <f>[23]Agosto!$D$33</f>
        <v>13.7</v>
      </c>
      <c r="AE27" s="104">
        <f>[23]Agosto!$D$34</f>
        <v>24.9</v>
      </c>
      <c r="AF27" s="104">
        <f>[23]Agosto!$D$35</f>
        <v>28.1</v>
      </c>
      <c r="AG27" s="109">
        <f t="shared" si="2"/>
        <v>3.9</v>
      </c>
      <c r="AH27" s="108">
        <f t="shared" si="1"/>
        <v>15.890322580645162</v>
      </c>
      <c r="AI27" s="12"/>
    </row>
    <row r="28" spans="1:38" x14ac:dyDescent="0.2">
      <c r="A28" s="47" t="s">
        <v>320</v>
      </c>
      <c r="B28" s="104">
        <f>[24]Agosto!$D$5</f>
        <v>16.8</v>
      </c>
      <c r="C28" s="104">
        <f>[24]Agosto!$D$6</f>
        <v>19.899999999999999</v>
      </c>
      <c r="D28" s="104">
        <f>[24]Agosto!$D$7</f>
        <v>21.4</v>
      </c>
      <c r="E28" s="104">
        <f>[24]Agosto!$D$8</f>
        <v>19.7</v>
      </c>
      <c r="F28" s="104">
        <f>[24]Agosto!$D$9</f>
        <v>19.2</v>
      </c>
      <c r="G28" s="104">
        <f>[24]Agosto!$D$10</f>
        <v>18.600000000000001</v>
      </c>
      <c r="H28" s="104">
        <f>[24]Agosto!$D$11</f>
        <v>15.8</v>
      </c>
      <c r="I28" s="104">
        <f>[24]Agosto!$D$12</f>
        <v>19</v>
      </c>
      <c r="J28" s="104">
        <f>[24]Agosto!$D$13</f>
        <v>12.8</v>
      </c>
      <c r="K28" s="104">
        <f>[24]Agosto!$D$14</f>
        <v>9.5</v>
      </c>
      <c r="L28" s="104">
        <f>[24]Agosto!$D$15</f>
        <v>10.3</v>
      </c>
      <c r="M28" s="104">
        <f>[24]Agosto!$D$16</f>
        <v>8.3000000000000007</v>
      </c>
      <c r="N28" s="104">
        <f>[24]Agosto!$D$17</f>
        <v>8.9</v>
      </c>
      <c r="O28" s="104">
        <f>[24]Agosto!$D$18</f>
        <v>11.1</v>
      </c>
      <c r="P28" s="104">
        <f>[24]Agosto!$D$19</f>
        <v>11.6</v>
      </c>
      <c r="Q28" s="104">
        <f>[24]Agosto!$D$20</f>
        <v>15.4</v>
      </c>
      <c r="R28" s="104">
        <f>[24]Agosto!$D$21</f>
        <v>16.100000000000001</v>
      </c>
      <c r="S28" s="104">
        <f>[24]Agosto!$D$22</f>
        <v>17.899999999999999</v>
      </c>
      <c r="T28" s="104">
        <f>[24]Agosto!$D$23</f>
        <v>19.899999999999999</v>
      </c>
      <c r="U28" s="104">
        <f>[24]Agosto!$D$24</f>
        <v>23.4</v>
      </c>
      <c r="V28" s="104">
        <f>[24]Agosto!$D$25</f>
        <v>21.2</v>
      </c>
      <c r="W28" s="104">
        <f>[24]Agosto!$D$26</f>
        <v>21.9</v>
      </c>
      <c r="X28" s="104">
        <f>[24]Agosto!$D$27</f>
        <v>16.899999999999999</v>
      </c>
      <c r="Y28" s="104">
        <f>[24]Agosto!$D$28</f>
        <v>15.6</v>
      </c>
      <c r="Z28" s="104">
        <f>[24]Agosto!$D$29</f>
        <v>11</v>
      </c>
      <c r="AA28" s="104">
        <f>[24]Agosto!$D$30</f>
        <v>11.4</v>
      </c>
      <c r="AB28" s="104">
        <f>[24]Agosto!$D$31</f>
        <v>13.8</v>
      </c>
      <c r="AC28" s="104">
        <f>[24]Agosto!$D$32</f>
        <v>16.899999999999999</v>
      </c>
      <c r="AD28" s="104">
        <f>[24]Agosto!$D$33</f>
        <v>19.3</v>
      </c>
      <c r="AE28" s="104">
        <f>[24]Agosto!$D$34</f>
        <v>19.100000000000001</v>
      </c>
      <c r="AF28" s="104">
        <f>[24]Agosto!$D$35</f>
        <v>19.8</v>
      </c>
      <c r="AG28" s="109">
        <f t="shared" si="2"/>
        <v>8.3000000000000007</v>
      </c>
      <c r="AH28" s="108">
        <f t="shared" si="1"/>
        <v>16.209677419354836</v>
      </c>
      <c r="AI28" s="12"/>
    </row>
    <row r="29" spans="1:38" hidden="1" x14ac:dyDescent="0.2">
      <c r="A29" s="47" t="s">
        <v>206</v>
      </c>
      <c r="B29" s="104" t="str">
        <f>[25]Agosto!$D$5</f>
        <v>*</v>
      </c>
      <c r="C29" s="104" t="str">
        <f>[25]Agosto!$D$6</f>
        <v>*</v>
      </c>
      <c r="D29" s="104" t="str">
        <f>[25]Agosto!$D$7</f>
        <v>*</v>
      </c>
      <c r="E29" s="104" t="str">
        <f>[25]Agosto!$D$8</f>
        <v>*</v>
      </c>
      <c r="F29" s="104" t="str">
        <f>[25]Agosto!$D$9</f>
        <v>*</v>
      </c>
      <c r="G29" s="104" t="str">
        <f>[25]Agosto!$D$10</f>
        <v>*</v>
      </c>
      <c r="H29" s="104" t="str">
        <f>[25]Agosto!$D$11</f>
        <v>*</v>
      </c>
      <c r="I29" s="104" t="str">
        <f>[25]Agosto!$D$12</f>
        <v>*</v>
      </c>
      <c r="J29" s="104" t="str">
        <f>[25]Agosto!$D$13</f>
        <v>*</v>
      </c>
      <c r="K29" s="104" t="str">
        <f>[25]Agosto!$D$14</f>
        <v>*</v>
      </c>
      <c r="L29" s="104" t="str">
        <f>[25]Agosto!$D$15</f>
        <v>*</v>
      </c>
      <c r="M29" s="104" t="str">
        <f>[25]Agosto!$D$16</f>
        <v>*</v>
      </c>
      <c r="N29" s="104" t="str">
        <f>[25]Agosto!$D$17</f>
        <v>*</v>
      </c>
      <c r="O29" s="104" t="str">
        <f>[25]Agosto!$D$18</f>
        <v>*</v>
      </c>
      <c r="P29" s="104" t="str">
        <f>[25]Agosto!$D$19</f>
        <v>*</v>
      </c>
      <c r="Q29" s="104" t="str">
        <f>[25]Agosto!$D$20</f>
        <v>*</v>
      </c>
      <c r="R29" s="104" t="str">
        <f>[25]Agosto!$D$21</f>
        <v>*</v>
      </c>
      <c r="S29" s="104" t="str">
        <f>[25]Agosto!$D$22</f>
        <v>*</v>
      </c>
      <c r="T29" s="104" t="str">
        <f>[25]Agosto!$D$23</f>
        <v>*</v>
      </c>
      <c r="U29" s="104" t="str">
        <f>[25]Agosto!$D$24</f>
        <v>*</v>
      </c>
      <c r="V29" s="104" t="str">
        <f>[25]Agosto!$D$25</f>
        <v>*</v>
      </c>
      <c r="W29" s="104" t="str">
        <f>[25]Agosto!$D$26</f>
        <v>*</v>
      </c>
      <c r="X29" s="104" t="str">
        <f>[25]Agosto!$D$27</f>
        <v>*</v>
      </c>
      <c r="Y29" s="104" t="str">
        <f>[25]Agosto!$D$28</f>
        <v>*</v>
      </c>
      <c r="Z29" s="104" t="str">
        <f>[25]Agosto!$D$29</f>
        <v>*</v>
      </c>
      <c r="AA29" s="104" t="str">
        <f>[25]Agosto!$D$30</f>
        <v>*</v>
      </c>
      <c r="AB29" s="104" t="str">
        <f>[25]Agosto!$D$31</f>
        <v>*</v>
      </c>
      <c r="AC29" s="104" t="str">
        <f>[25]Agosto!$D$32</f>
        <v>*</v>
      </c>
      <c r="AD29" s="104" t="str">
        <f>[25]Agosto!$D$33</f>
        <v>*</v>
      </c>
      <c r="AE29" s="104" t="str">
        <f>[25]Agosto!$D$34</f>
        <v>*</v>
      </c>
      <c r="AF29" s="104" t="str">
        <f>[25]Agosto!$D$35</f>
        <v>*</v>
      </c>
      <c r="AG29" s="109" t="s">
        <v>154</v>
      </c>
      <c r="AH29" s="108" t="s">
        <v>154</v>
      </c>
      <c r="AI29" s="12"/>
    </row>
    <row r="30" spans="1:38" x14ac:dyDescent="0.2">
      <c r="A30" s="47" t="s">
        <v>207</v>
      </c>
      <c r="B30" s="104">
        <f>[26]Agosto!$D$5</f>
        <v>16.100000000000001</v>
      </c>
      <c r="C30" s="104">
        <f>[26]Agosto!$D$6</f>
        <v>19.399999999999999</v>
      </c>
      <c r="D30" s="104">
        <f>[26]Agosto!$D$7</f>
        <v>20.8</v>
      </c>
      <c r="E30" s="104">
        <f>[26]Agosto!$D$8</f>
        <v>19.399999999999999</v>
      </c>
      <c r="F30" s="104">
        <f>[26]Agosto!$D$9</f>
        <v>19</v>
      </c>
      <c r="G30" s="104">
        <f>[26]Agosto!$D$10</f>
        <v>17.7</v>
      </c>
      <c r="H30" s="104">
        <f>[26]Agosto!$D$11</f>
        <v>16.7</v>
      </c>
      <c r="I30" s="104">
        <f>[26]Agosto!$D$12</f>
        <v>18.8</v>
      </c>
      <c r="J30" s="104">
        <f>[26]Agosto!$D$13</f>
        <v>11</v>
      </c>
      <c r="K30" s="104">
        <f>[26]Agosto!$D$14</f>
        <v>6.7</v>
      </c>
      <c r="L30" s="104">
        <f>[26]Agosto!$D$15</f>
        <v>7.3</v>
      </c>
      <c r="M30" s="104">
        <f>[26]Agosto!$D$16</f>
        <v>6.7</v>
      </c>
      <c r="N30" s="104">
        <f>[26]Agosto!$D$17</f>
        <v>9.6999999999999993</v>
      </c>
      <c r="O30" s="104">
        <f>[26]Agosto!$D$18</f>
        <v>12.6</v>
      </c>
      <c r="P30" s="104">
        <f>[26]Agosto!$D$19</f>
        <v>10.5</v>
      </c>
      <c r="Q30" s="104">
        <f>[26]Agosto!$D$20</f>
        <v>13.2</v>
      </c>
      <c r="R30" s="104">
        <f>[26]Agosto!$D$21</f>
        <v>17.100000000000001</v>
      </c>
      <c r="S30" s="104">
        <f>[26]Agosto!$D$22</f>
        <v>18.2</v>
      </c>
      <c r="T30" s="104">
        <f>[26]Agosto!$D$23</f>
        <v>20.6</v>
      </c>
      <c r="U30" s="104">
        <f>[26]Agosto!$D$24</f>
        <v>20.100000000000001</v>
      </c>
      <c r="V30" s="104">
        <f>[26]Agosto!$D$25</f>
        <v>20.3</v>
      </c>
      <c r="W30" s="104">
        <f>[26]Agosto!$D$26</f>
        <v>22.4</v>
      </c>
      <c r="X30" s="104">
        <f>[26]Agosto!$D$27</f>
        <v>17.5</v>
      </c>
      <c r="Y30" s="104">
        <f>[26]Agosto!$D$28</f>
        <v>14.9</v>
      </c>
      <c r="Z30" s="104">
        <f>[26]Agosto!$D$29</f>
        <v>10.199999999999999</v>
      </c>
      <c r="AA30" s="104">
        <f>[26]Agosto!$D$30</f>
        <v>10.6</v>
      </c>
      <c r="AB30" s="104">
        <f>[26]Agosto!$D$31</f>
        <v>10.1</v>
      </c>
      <c r="AC30" s="104">
        <f>[26]Agosto!$D$32</f>
        <v>14.7</v>
      </c>
      <c r="AD30" s="104">
        <f>[26]Agosto!$D$33</f>
        <v>17.3</v>
      </c>
      <c r="AE30" s="104">
        <f>[26]Agosto!$D$34</f>
        <v>18.3</v>
      </c>
      <c r="AF30" s="104">
        <f>[26]Agosto!$D$35</f>
        <v>19.600000000000001</v>
      </c>
      <c r="AG30" s="109">
        <f t="shared" si="2"/>
        <v>6.7</v>
      </c>
      <c r="AH30" s="108">
        <f t="shared" si="1"/>
        <v>15.403225806451614</v>
      </c>
      <c r="AI30" s="12"/>
    </row>
    <row r="31" spans="1:38" x14ac:dyDescent="0.2">
      <c r="A31" s="47" t="s">
        <v>33</v>
      </c>
      <c r="B31" s="104">
        <f>[27]Agosto!$D$5</f>
        <v>15.4</v>
      </c>
      <c r="C31" s="104">
        <f>[27]Agosto!$D$6</f>
        <v>17</v>
      </c>
      <c r="D31" s="104">
        <f>[27]Agosto!$D$7</f>
        <v>19</v>
      </c>
      <c r="E31" s="104">
        <f>[27]Agosto!$D$8</f>
        <v>17.399999999999999</v>
      </c>
      <c r="F31" s="104">
        <f>[27]Agosto!$D$9</f>
        <v>15</v>
      </c>
      <c r="G31" s="104">
        <f>[27]Agosto!$D$10</f>
        <v>13.3</v>
      </c>
      <c r="H31" s="104">
        <f>[27]Agosto!$D$11</f>
        <v>14.6</v>
      </c>
      <c r="I31" s="104">
        <f>[27]Agosto!$D$12</f>
        <v>12.9</v>
      </c>
      <c r="J31" s="104">
        <f>[27]Agosto!$D$13</f>
        <v>9.5</v>
      </c>
      <c r="K31" s="104">
        <f>[27]Agosto!$D$14</f>
        <v>6.7</v>
      </c>
      <c r="L31" s="104">
        <f>[27]Agosto!$D$15</f>
        <v>6.9</v>
      </c>
      <c r="M31" s="104">
        <f>[27]Agosto!$D$16</f>
        <v>7.1</v>
      </c>
      <c r="N31" s="104">
        <f>[27]Agosto!$D$17</f>
        <v>8.8000000000000007</v>
      </c>
      <c r="O31" s="104">
        <f>[27]Agosto!$D$18</f>
        <v>9.9</v>
      </c>
      <c r="P31" s="104">
        <f>[27]Agosto!$D$19</f>
        <v>11.5</v>
      </c>
      <c r="Q31" s="104">
        <f>[27]Agosto!$D$20</f>
        <v>12.6</v>
      </c>
      <c r="R31" s="104">
        <f>[27]Agosto!$D$21</f>
        <v>15.6</v>
      </c>
      <c r="S31" s="104">
        <f>[27]Agosto!$D$22</f>
        <v>17.8</v>
      </c>
      <c r="T31" s="104">
        <f>[27]Agosto!$D$23</f>
        <v>17.100000000000001</v>
      </c>
      <c r="U31" s="104">
        <f>[27]Agosto!$D$24</f>
        <v>18.3</v>
      </c>
      <c r="V31" s="104">
        <f>[27]Agosto!$D$25</f>
        <v>18.5</v>
      </c>
      <c r="W31" s="104">
        <f>[27]Agosto!$D$26</f>
        <v>18</v>
      </c>
      <c r="X31" s="104">
        <f>[27]Agosto!$D$27</f>
        <v>17.899999999999999</v>
      </c>
      <c r="Y31" s="104">
        <f>[27]Agosto!$D$28</f>
        <v>13.1</v>
      </c>
      <c r="Z31" s="104">
        <f>[27]Agosto!$D$29</f>
        <v>12</v>
      </c>
      <c r="AA31" s="104">
        <f>[27]Agosto!$D$30</f>
        <v>13.9</v>
      </c>
      <c r="AB31" s="104">
        <f>[27]Agosto!$D$31</f>
        <v>15.8</v>
      </c>
      <c r="AC31" s="104">
        <f>[27]Agosto!$D$32</f>
        <v>19.100000000000001</v>
      </c>
      <c r="AD31" s="104">
        <f>[27]Agosto!$D$33</f>
        <v>15.8</v>
      </c>
      <c r="AE31" s="104">
        <f>[27]Agosto!$D$34</f>
        <v>16</v>
      </c>
      <c r="AF31" s="104">
        <f>[27]Agosto!$D$35</f>
        <v>16.5</v>
      </c>
      <c r="AG31" s="109">
        <f t="shared" si="2"/>
        <v>6.7</v>
      </c>
      <c r="AH31" s="108">
        <f t="shared" si="1"/>
        <v>14.290322580645162</v>
      </c>
      <c r="AJ31" t="s">
        <v>35</v>
      </c>
    </row>
    <row r="32" spans="1:38" x14ac:dyDescent="0.2">
      <c r="A32" s="47" t="s">
        <v>6</v>
      </c>
      <c r="B32" s="104">
        <f>[28]Agosto!$D$5</f>
        <v>11.5</v>
      </c>
      <c r="C32" s="104">
        <f>[28]Agosto!$D$6</f>
        <v>15.1</v>
      </c>
      <c r="D32" s="104">
        <f>[28]Agosto!$D$7</f>
        <v>18.8</v>
      </c>
      <c r="E32" s="104">
        <f>[28]Agosto!$D$8</f>
        <v>19.3</v>
      </c>
      <c r="F32" s="104">
        <f>[28]Agosto!$D$9</f>
        <v>17.3</v>
      </c>
      <c r="G32" s="104">
        <f>[28]Agosto!$D$10</f>
        <v>14.9</v>
      </c>
      <c r="H32" s="104">
        <f>[28]Agosto!$D$11</f>
        <v>14.3</v>
      </c>
      <c r="I32" s="104">
        <f>[28]Agosto!$D$12</f>
        <v>17.2</v>
      </c>
      <c r="J32" s="104">
        <f>[28]Agosto!$D$13</f>
        <v>12</v>
      </c>
      <c r="K32" s="104">
        <f>[28]Agosto!$D$14</f>
        <v>7.7</v>
      </c>
      <c r="L32" s="104">
        <f>[28]Agosto!$D$15</f>
        <v>6.9</v>
      </c>
      <c r="M32" s="104">
        <f>[28]Agosto!$D$16</f>
        <v>6.2</v>
      </c>
      <c r="N32" s="104">
        <f>[28]Agosto!$D$17</f>
        <v>7.2</v>
      </c>
      <c r="O32" s="104">
        <f>[28]Agosto!$D$18</f>
        <v>7.7</v>
      </c>
      <c r="P32" s="104">
        <f>[28]Agosto!$D$19</f>
        <v>9.1</v>
      </c>
      <c r="Q32" s="104">
        <f>[28]Agosto!$D$20</f>
        <v>12.6</v>
      </c>
      <c r="R32" s="104">
        <f>[28]Agosto!$D$21</f>
        <v>13.9</v>
      </c>
      <c r="S32" s="104">
        <f>[28]Agosto!$D$22</f>
        <v>15.3</v>
      </c>
      <c r="T32" s="104">
        <f>[28]Agosto!$D$23</f>
        <v>15.6</v>
      </c>
      <c r="U32" s="104">
        <f>[28]Agosto!$D$24</f>
        <v>18.7</v>
      </c>
      <c r="V32" s="104">
        <f>[28]Agosto!$D$25</f>
        <v>18.7</v>
      </c>
      <c r="W32" s="104">
        <f>[28]Agosto!$D$26</f>
        <v>16.7</v>
      </c>
      <c r="X32" s="104">
        <f>[28]Agosto!$D$27</f>
        <v>14.1</v>
      </c>
      <c r="Y32" s="104">
        <f>[28]Agosto!$D$28</f>
        <v>17.399999999999999</v>
      </c>
      <c r="Z32" s="104">
        <f>[28]Agosto!$D$29</f>
        <v>11.7</v>
      </c>
      <c r="AA32" s="104">
        <f>[28]Agosto!$D$30</f>
        <v>13.5</v>
      </c>
      <c r="AB32" s="104">
        <f>[28]Agosto!$D$31</f>
        <v>15.3</v>
      </c>
      <c r="AC32" s="104">
        <f>[28]Agosto!$D$32</f>
        <v>17.399999999999999</v>
      </c>
      <c r="AD32" s="104">
        <f>[28]Agosto!$D$33</f>
        <v>18.399999999999999</v>
      </c>
      <c r="AE32" s="104">
        <f>[28]Agosto!$D$34</f>
        <v>17.100000000000001</v>
      </c>
      <c r="AF32" s="104">
        <f>[28]Agosto!$D$35</f>
        <v>18.600000000000001</v>
      </c>
      <c r="AG32" s="109">
        <f t="shared" si="2"/>
        <v>6.2</v>
      </c>
      <c r="AH32" s="108">
        <f t="shared" si="1"/>
        <v>14.199999999999998</v>
      </c>
      <c r="AJ32" t="s">
        <v>35</v>
      </c>
      <c r="AL32" t="s">
        <v>35</v>
      </c>
    </row>
    <row r="33" spans="1:39" x14ac:dyDescent="0.2">
      <c r="A33" s="47" t="s">
        <v>7</v>
      </c>
      <c r="B33" s="104">
        <f>[30]Agosto!$D$5</f>
        <v>14.2</v>
      </c>
      <c r="C33" s="104">
        <f>[30]Agosto!$D$6</f>
        <v>19</v>
      </c>
      <c r="D33" s="104">
        <f>[30]Agosto!$D$7</f>
        <v>19.100000000000001</v>
      </c>
      <c r="E33" s="104">
        <f>[30]Agosto!$D$8</f>
        <v>16.3</v>
      </c>
      <c r="F33" s="104">
        <f>[30]Agosto!$D$9</f>
        <v>15.4</v>
      </c>
      <c r="G33" s="104">
        <f>[30]Agosto!$D$10</f>
        <v>13.7</v>
      </c>
      <c r="H33" s="104">
        <f>[30]Agosto!$D$11</f>
        <v>14.9</v>
      </c>
      <c r="I33" s="104">
        <f>[30]Agosto!$D$12</f>
        <v>14.1</v>
      </c>
      <c r="J33" s="104">
        <f>[30]Agosto!$D$13</f>
        <v>3.7</v>
      </c>
      <c r="K33" s="104">
        <f>[30]Agosto!$D$14</f>
        <v>4.3</v>
      </c>
      <c r="L33" s="104">
        <f>[30]Agosto!$D$15</f>
        <v>6.2</v>
      </c>
      <c r="M33" s="104">
        <f>[30]Agosto!$D$16</f>
        <v>6.8</v>
      </c>
      <c r="N33" s="104">
        <f>[30]Agosto!$D$17</f>
        <v>9.3000000000000007</v>
      </c>
      <c r="O33" s="104">
        <f>[30]Agosto!$D$18</f>
        <v>9.6999999999999993</v>
      </c>
      <c r="P33" s="104">
        <f>[30]Agosto!$D$19</f>
        <v>9.9</v>
      </c>
      <c r="Q33" s="104">
        <f>[30]Agosto!$D$20</f>
        <v>14.1</v>
      </c>
      <c r="R33" s="104">
        <f>[30]Agosto!$D$21</f>
        <v>17.7</v>
      </c>
      <c r="S33" s="104">
        <f>[30]Agosto!$D$22</f>
        <v>18.399999999999999</v>
      </c>
      <c r="T33" s="104">
        <f>[30]Agosto!$D$23</f>
        <v>19</v>
      </c>
      <c r="U33" s="104">
        <f>[30]Agosto!$D$24</f>
        <v>13.7</v>
      </c>
      <c r="V33" s="104">
        <f>[30]Agosto!$D$25</f>
        <v>15.4</v>
      </c>
      <c r="W33" s="104">
        <f>[30]Agosto!$D$26</f>
        <v>19.2</v>
      </c>
      <c r="X33" s="104">
        <f>[30]Agosto!$D$27</f>
        <v>18.600000000000001</v>
      </c>
      <c r="Y33" s="104">
        <f>[30]Agosto!$D$28</f>
        <v>10.7</v>
      </c>
      <c r="Z33" s="104">
        <f>[30]Agosto!$D$29</f>
        <v>8.6</v>
      </c>
      <c r="AA33" s="104">
        <f>[30]Agosto!$D$30</f>
        <v>6.8</v>
      </c>
      <c r="AB33" s="104">
        <f>[30]Agosto!$D$31</f>
        <v>8.3000000000000007</v>
      </c>
      <c r="AC33" s="104">
        <f>[30]Agosto!$D$32</f>
        <v>12.6</v>
      </c>
      <c r="AD33" s="104">
        <f>[30]Agosto!$D$33</f>
        <v>15.5</v>
      </c>
      <c r="AE33" s="104">
        <f>[30]Agosto!$D$34</f>
        <v>19.5</v>
      </c>
      <c r="AF33" s="104">
        <f>[30]Agosto!$D$35</f>
        <v>18.5</v>
      </c>
      <c r="AG33" s="109">
        <f t="shared" si="2"/>
        <v>3.7</v>
      </c>
      <c r="AH33" s="108">
        <f t="shared" si="1"/>
        <v>13.329032258064517</v>
      </c>
      <c r="AJ33" t="s">
        <v>35</v>
      </c>
      <c r="AK33" t="s">
        <v>35</v>
      </c>
      <c r="AL33" t="s">
        <v>35</v>
      </c>
    </row>
    <row r="34" spans="1:39" x14ac:dyDescent="0.2">
      <c r="A34" s="47" t="s">
        <v>140</v>
      </c>
      <c r="B34" s="104">
        <f>[32]Agosto!$D$5</f>
        <v>11.6</v>
      </c>
      <c r="C34" s="104">
        <f>[32]Agosto!$D$6</f>
        <v>17.5</v>
      </c>
      <c r="D34" s="104">
        <f>[32]Agosto!$D$7</f>
        <v>18.5</v>
      </c>
      <c r="E34" s="104">
        <f>[32]Agosto!$D$8</f>
        <v>16.899999999999999</v>
      </c>
      <c r="F34" s="104">
        <f>[32]Agosto!$D$9</f>
        <v>16</v>
      </c>
      <c r="G34" s="104">
        <f>[32]Agosto!$D$10</f>
        <v>14</v>
      </c>
      <c r="H34" s="104">
        <f>[32]Agosto!$D$11</f>
        <v>14.2</v>
      </c>
      <c r="I34" s="104">
        <f>[32]Agosto!$D$12</f>
        <v>15</v>
      </c>
      <c r="J34" s="104">
        <f>[32]Agosto!$D$13</f>
        <v>5.0999999999999996</v>
      </c>
      <c r="K34" s="104">
        <f>[32]Agosto!$D$14</f>
        <v>4.2</v>
      </c>
      <c r="L34" s="104">
        <f>[32]Agosto!$D$15</f>
        <v>5.2</v>
      </c>
      <c r="M34" s="104">
        <f>[32]Agosto!$D$16</f>
        <v>6.6</v>
      </c>
      <c r="N34" s="104">
        <f>[32]Agosto!$D$17</f>
        <v>7.1</v>
      </c>
      <c r="O34" s="104">
        <f>[32]Agosto!$D$18</f>
        <v>8.1999999999999993</v>
      </c>
      <c r="P34" s="104">
        <f>[32]Agosto!$D$19</f>
        <v>8.4</v>
      </c>
      <c r="Q34" s="104">
        <f>[32]Agosto!$D$20</f>
        <v>11.8</v>
      </c>
      <c r="R34" s="104">
        <f>[32]Agosto!$D$21</f>
        <v>14.6</v>
      </c>
      <c r="S34" s="104">
        <f>[32]Agosto!$D$22</f>
        <v>16.7</v>
      </c>
      <c r="T34" s="104">
        <f>[32]Agosto!$D$23</f>
        <v>16.7</v>
      </c>
      <c r="U34" s="104">
        <f>[32]Agosto!$D$24</f>
        <v>14.9</v>
      </c>
      <c r="V34" s="104">
        <f>[32]Agosto!$D$25</f>
        <v>15.3</v>
      </c>
      <c r="W34" s="104">
        <f>[32]Agosto!$D$26</f>
        <v>20</v>
      </c>
      <c r="X34" s="104">
        <f>[32]Agosto!$D$27</f>
        <v>16.5</v>
      </c>
      <c r="Y34" s="104">
        <f>[32]Agosto!$D$28</f>
        <v>12.1</v>
      </c>
      <c r="Z34" s="104">
        <f>[32]Agosto!$D$29</f>
        <v>9.4</v>
      </c>
      <c r="AA34" s="104">
        <f>[32]Agosto!$D$30</f>
        <v>9.5</v>
      </c>
      <c r="AB34" s="104">
        <f>[32]Agosto!$D$31</f>
        <v>6.8</v>
      </c>
      <c r="AC34" s="104">
        <f>[32]Agosto!$D$32</f>
        <v>13.3</v>
      </c>
      <c r="AD34" s="104">
        <f>[32]Agosto!$D$33</f>
        <v>13.1</v>
      </c>
      <c r="AE34" s="104">
        <f>[32]Agosto!$D$34</f>
        <v>18.100000000000001</v>
      </c>
      <c r="AF34" s="104">
        <f>[32]Agosto!$D$35</f>
        <v>18.3</v>
      </c>
      <c r="AG34" s="109">
        <f t="shared" si="2"/>
        <v>4.2</v>
      </c>
      <c r="AH34" s="108">
        <f t="shared" si="1"/>
        <v>12.761290322580646</v>
      </c>
      <c r="AJ34" t="s">
        <v>35</v>
      </c>
      <c r="AM34" t="s">
        <v>35</v>
      </c>
    </row>
    <row r="35" spans="1:39" x14ac:dyDescent="0.2">
      <c r="A35" s="47" t="s">
        <v>292</v>
      </c>
      <c r="B35" s="104" t="str">
        <f>[33]Agosto!$D$5</f>
        <v>*</v>
      </c>
      <c r="C35" s="104" t="str">
        <f>[33]Agosto!$D$6</f>
        <v>*</v>
      </c>
      <c r="D35" s="104" t="str">
        <f>[33]Agosto!$D$7</f>
        <v>*</v>
      </c>
      <c r="E35" s="104" t="str">
        <f>[33]Agosto!$D$8</f>
        <v>*</v>
      </c>
      <c r="F35" s="104" t="str">
        <f>[33]Agosto!$D$9</f>
        <v>*</v>
      </c>
      <c r="G35" s="104" t="str">
        <f>[33]Agosto!$D$10</f>
        <v>*</v>
      </c>
      <c r="H35" s="104" t="str">
        <f>[33]Agosto!$D$11</f>
        <v>*</v>
      </c>
      <c r="I35" s="104" t="str">
        <f>[33]Agosto!$D$12</f>
        <v>*</v>
      </c>
      <c r="J35" s="104" t="str">
        <f>[33]Agosto!$D$13</f>
        <v>*</v>
      </c>
      <c r="K35" s="104" t="str">
        <f>[33]Agosto!$D$14</f>
        <v>*</v>
      </c>
      <c r="L35" s="104" t="str">
        <f>[33]Agosto!$D$15</f>
        <v>*</v>
      </c>
      <c r="M35" s="104" t="str">
        <f>[33]Agosto!$D$16</f>
        <v>*</v>
      </c>
      <c r="N35" s="104" t="str">
        <f>[33]Agosto!$D$17</f>
        <v>*</v>
      </c>
      <c r="O35" s="104" t="str">
        <f>[33]Agosto!$D$18</f>
        <v>*</v>
      </c>
      <c r="P35" s="104" t="str">
        <f>[33]Agosto!$D$19</f>
        <v>*</v>
      </c>
      <c r="Q35" s="104">
        <f>[33]Agosto!$D$20</f>
        <v>27.6</v>
      </c>
      <c r="R35" s="104">
        <f>[33]Agosto!$D$21</f>
        <v>18.600000000000001</v>
      </c>
      <c r="S35" s="104">
        <f>[33]Agosto!$D$22</f>
        <v>21.1</v>
      </c>
      <c r="T35" s="104">
        <f>[33]Agosto!$D$23</f>
        <v>21.6</v>
      </c>
      <c r="U35" s="104">
        <f>[33]Agosto!$D$24</f>
        <v>21.2</v>
      </c>
      <c r="V35" s="104">
        <f>[33]Agosto!$D$25</f>
        <v>20.2</v>
      </c>
      <c r="W35" s="104">
        <f>[33]Agosto!$D$26</f>
        <v>20.100000000000001</v>
      </c>
      <c r="X35" s="104">
        <f>[33]Agosto!$D$27</f>
        <v>17</v>
      </c>
      <c r="Y35" s="104">
        <f>[33]Agosto!$D$28</f>
        <v>16.600000000000001</v>
      </c>
      <c r="Z35" s="104">
        <f>[33]Agosto!$D$29</f>
        <v>12.2</v>
      </c>
      <c r="AA35" s="104">
        <f>[33]Agosto!$D$30</f>
        <v>15.8</v>
      </c>
      <c r="AB35" s="104">
        <f>[33]Agosto!$D$31</f>
        <v>18.2</v>
      </c>
      <c r="AC35" s="104">
        <f>[33]Agosto!$D$32</f>
        <v>19.600000000000001</v>
      </c>
      <c r="AD35" s="104">
        <f>[33]Agosto!$D$33</f>
        <v>18.899999999999999</v>
      </c>
      <c r="AE35" s="104">
        <f>[33]Agosto!$D$34</f>
        <v>18.899999999999999</v>
      </c>
      <c r="AF35" s="104">
        <f>[33]Agosto!$D$35</f>
        <v>21.2</v>
      </c>
      <c r="AG35" s="109">
        <f t="shared" si="2"/>
        <v>12.2</v>
      </c>
      <c r="AH35" s="108">
        <f t="shared" si="1"/>
        <v>19.299999999999997</v>
      </c>
    </row>
    <row r="36" spans="1:39" x14ac:dyDescent="0.2">
      <c r="A36" s="47" t="s">
        <v>141</v>
      </c>
      <c r="B36" s="104">
        <f>[34]Agosto!$D$5</f>
        <v>14</v>
      </c>
      <c r="C36" s="104">
        <f>[34]Agosto!$D$6</f>
        <v>17.7</v>
      </c>
      <c r="D36" s="104">
        <f>[34]Agosto!$D$7</f>
        <v>18.899999999999999</v>
      </c>
      <c r="E36" s="104">
        <f>[34]Agosto!$D$8</f>
        <v>17.399999999999999</v>
      </c>
      <c r="F36" s="104">
        <f>[34]Agosto!$D$9</f>
        <v>16.2</v>
      </c>
      <c r="G36" s="104">
        <f>[34]Agosto!$D$10</f>
        <v>11.8</v>
      </c>
      <c r="H36" s="104">
        <f>[34]Agosto!$D$11</f>
        <v>12</v>
      </c>
      <c r="I36" s="104">
        <f>[34]Agosto!$D$12</f>
        <v>12</v>
      </c>
      <c r="J36" s="104">
        <f>[34]Agosto!$D$13</f>
        <v>6.3</v>
      </c>
      <c r="K36" s="104">
        <f>[34]Agosto!$D$14</f>
        <v>0.8</v>
      </c>
      <c r="L36" s="104">
        <f>[34]Agosto!$D$15</f>
        <v>3.4</v>
      </c>
      <c r="M36" s="104">
        <f>[34]Agosto!$D$16</f>
        <v>5.2</v>
      </c>
      <c r="N36" s="104">
        <f>[34]Agosto!$D$17</f>
        <v>7.5</v>
      </c>
      <c r="O36" s="104">
        <f>[34]Agosto!$D$18</f>
        <v>6.3</v>
      </c>
      <c r="P36" s="104">
        <f>[34]Agosto!$D$19</f>
        <v>7.2</v>
      </c>
      <c r="Q36" s="104">
        <f>[34]Agosto!$D$20</f>
        <v>13.2</v>
      </c>
      <c r="R36" s="104">
        <f>[34]Agosto!$D$21</f>
        <v>12.5</v>
      </c>
      <c r="S36" s="104">
        <f>[34]Agosto!$D$22</f>
        <v>16.600000000000001</v>
      </c>
      <c r="T36" s="104">
        <f>[34]Agosto!$D$23</f>
        <v>14.9</v>
      </c>
      <c r="U36" s="104">
        <f>[34]Agosto!$D$24</f>
        <v>13.8</v>
      </c>
      <c r="V36" s="104">
        <f>[34]Agosto!$D$25</f>
        <v>13.7</v>
      </c>
      <c r="W36" s="104">
        <f>[34]Agosto!$D$26</f>
        <v>21</v>
      </c>
      <c r="X36" s="104">
        <f>[34]Agosto!$D$27</f>
        <v>14.5</v>
      </c>
      <c r="Y36" s="104">
        <f>[34]Agosto!$D$28</f>
        <v>9.9</v>
      </c>
      <c r="Z36" s="104">
        <f>[34]Agosto!$D$29</f>
        <v>8.6999999999999993</v>
      </c>
      <c r="AA36" s="104">
        <f>[34]Agosto!$D$30</f>
        <v>7.3</v>
      </c>
      <c r="AB36" s="104">
        <f>[34]Agosto!$D$31</f>
        <v>7.7</v>
      </c>
      <c r="AC36" s="104">
        <f>[34]Agosto!$D$32</f>
        <v>9.5</v>
      </c>
      <c r="AD36" s="104">
        <f>[34]Agosto!$D$33</f>
        <v>12.7</v>
      </c>
      <c r="AE36" s="104">
        <f>[34]Agosto!$D$34</f>
        <v>17.7</v>
      </c>
      <c r="AF36" s="104">
        <f>[34]Agosto!$D$35</f>
        <v>18.3</v>
      </c>
      <c r="AG36" s="109">
        <f t="shared" si="2"/>
        <v>0.8</v>
      </c>
      <c r="AH36" s="108">
        <f t="shared" si="1"/>
        <v>11.893548387096772</v>
      </c>
      <c r="AI36" s="12" t="s">
        <v>35</v>
      </c>
      <c r="AJ36" t="s">
        <v>35</v>
      </c>
      <c r="AL36" t="s">
        <v>35</v>
      </c>
      <c r="AM36" t="s">
        <v>35</v>
      </c>
    </row>
    <row r="37" spans="1:39" x14ac:dyDescent="0.2">
      <c r="A37" s="47" t="s">
        <v>293</v>
      </c>
      <c r="B37" s="104" t="str">
        <f>[35]Agosto!$D$5</f>
        <v>*</v>
      </c>
      <c r="C37" s="104" t="str">
        <f>[35]Agosto!$D$6</f>
        <v>*</v>
      </c>
      <c r="D37" s="104" t="str">
        <f>[35]Agosto!$D$7</f>
        <v>*</v>
      </c>
      <c r="E37" s="104" t="str">
        <f>[35]Agosto!$D$8</f>
        <v>*</v>
      </c>
      <c r="F37" s="104" t="str">
        <f>[35]Agosto!$D$9</f>
        <v>*</v>
      </c>
      <c r="G37" s="104" t="str">
        <f>[35]Agosto!$D$10</f>
        <v>*</v>
      </c>
      <c r="H37" s="104" t="str">
        <f>[35]Agosto!$D$11</f>
        <v>*</v>
      </c>
      <c r="I37" s="104" t="str">
        <f>[35]Agosto!$D$12</f>
        <v>*</v>
      </c>
      <c r="J37" s="104" t="str">
        <f>[35]Agosto!$D$13</f>
        <v>*</v>
      </c>
      <c r="K37" s="104" t="str">
        <f>[35]Agosto!$D$14</f>
        <v>*</v>
      </c>
      <c r="L37" s="104" t="str">
        <f>[35]Agosto!$D$15</f>
        <v>*</v>
      </c>
      <c r="M37" s="104" t="str">
        <f>[35]Agosto!$D$16</f>
        <v>*</v>
      </c>
      <c r="N37" s="104" t="str">
        <f>[35]Agosto!$D$17</f>
        <v>*</v>
      </c>
      <c r="O37" s="104" t="str">
        <f>[35]Agosto!$D$18</f>
        <v>*</v>
      </c>
      <c r="P37" s="104" t="str">
        <f>[35]Agosto!$D$19</f>
        <v>*</v>
      </c>
      <c r="Q37" s="104" t="str">
        <f>[35]Agosto!$D$20</f>
        <v>*</v>
      </c>
      <c r="R37" s="104" t="str">
        <f>[35]Agosto!$D$21</f>
        <v>*</v>
      </c>
      <c r="S37" s="104" t="str">
        <f>[35]Agosto!$D$22</f>
        <v>*</v>
      </c>
      <c r="T37" s="104" t="str">
        <f>[35]Agosto!$D$23</f>
        <v>*</v>
      </c>
      <c r="U37" s="104" t="str">
        <f>[35]Agosto!$D$24</f>
        <v>*</v>
      </c>
      <c r="V37" s="104" t="str">
        <f>[35]Agosto!$D$25</f>
        <v>*</v>
      </c>
      <c r="W37" s="104" t="str">
        <f>[35]Agosto!$D$26</f>
        <v>*</v>
      </c>
      <c r="X37" s="104">
        <f>[35]Agosto!$D$27</f>
        <v>27.8</v>
      </c>
      <c r="Y37" s="104">
        <f>[35]Agosto!$D$28</f>
        <v>14.9</v>
      </c>
      <c r="Z37" s="104">
        <f>[35]Agosto!$D$29</f>
        <v>13.4</v>
      </c>
      <c r="AA37" s="104">
        <f>[35]Agosto!$D$30</f>
        <v>12.9</v>
      </c>
      <c r="AB37" s="104">
        <f>[35]Agosto!$D$31</f>
        <v>12.8</v>
      </c>
      <c r="AC37" s="104">
        <f>[35]Agosto!$D$32</f>
        <v>14.6</v>
      </c>
      <c r="AD37" s="104">
        <f>[35]Agosto!$D$33</f>
        <v>14.3</v>
      </c>
      <c r="AE37" s="104">
        <f>[35]Agosto!$D$34</f>
        <v>13.6</v>
      </c>
      <c r="AF37" s="104">
        <f>[35]Agosto!$D$35</f>
        <v>13.3</v>
      </c>
      <c r="AG37" s="109">
        <f t="shared" si="2"/>
        <v>12.8</v>
      </c>
      <c r="AH37" s="108">
        <f t="shared" si="1"/>
        <v>15.288888888888888</v>
      </c>
      <c r="AI37" s="12"/>
    </row>
    <row r="38" spans="1:39" x14ac:dyDescent="0.2">
      <c r="A38" s="47" t="s">
        <v>142</v>
      </c>
      <c r="B38" s="104">
        <f>[36]Agosto!$D$5</f>
        <v>13.6</v>
      </c>
      <c r="C38" s="104">
        <f>[36]Agosto!$D$6</f>
        <v>18.5</v>
      </c>
      <c r="D38" s="104">
        <f>[36]Agosto!$D$7</f>
        <v>19.3</v>
      </c>
      <c r="E38" s="104">
        <f>[36]Agosto!$D$8</f>
        <v>17.2</v>
      </c>
      <c r="F38" s="104">
        <f>[36]Agosto!$D$9</f>
        <v>16</v>
      </c>
      <c r="G38" s="104">
        <f>[36]Agosto!$D$10</f>
        <v>13.7</v>
      </c>
      <c r="H38" s="104">
        <f>[36]Agosto!$D$11</f>
        <v>14.4</v>
      </c>
      <c r="I38" s="104">
        <f>[36]Agosto!$D$12</f>
        <v>15.9</v>
      </c>
      <c r="J38" s="104">
        <f>[36]Agosto!$D$13</f>
        <v>4.4000000000000004</v>
      </c>
      <c r="K38" s="104">
        <f>[36]Agosto!$D$14</f>
        <v>7.4</v>
      </c>
      <c r="L38" s="104">
        <f>[36]Agosto!$D$15</f>
        <v>3.9</v>
      </c>
      <c r="M38" s="104">
        <f>[36]Agosto!$D$16</f>
        <v>7.4</v>
      </c>
      <c r="N38" s="104">
        <f>[36]Agosto!$D$17</f>
        <v>9.1</v>
      </c>
      <c r="O38" s="104">
        <f>[36]Agosto!$D$18</f>
        <v>8.5</v>
      </c>
      <c r="P38" s="104">
        <f>[36]Agosto!$D$19</f>
        <v>11.2</v>
      </c>
      <c r="Q38" s="104">
        <f>[36]Agosto!$D$20</f>
        <v>12.9</v>
      </c>
      <c r="R38" s="104">
        <f>[36]Agosto!$D$21</f>
        <v>15.9</v>
      </c>
      <c r="S38" s="104">
        <f>[36]Agosto!$D$22</f>
        <v>17</v>
      </c>
      <c r="T38" s="104">
        <f>[36]Agosto!$D$23</f>
        <v>17.600000000000001</v>
      </c>
      <c r="U38" s="104">
        <f>[36]Agosto!$D$24</f>
        <v>14.3</v>
      </c>
      <c r="V38" s="104">
        <f>[36]Agosto!$D$25</f>
        <v>15.5</v>
      </c>
      <c r="W38" s="104">
        <f>[36]Agosto!$D$26</f>
        <v>19.7</v>
      </c>
      <c r="X38" s="104">
        <f>[36]Agosto!$D$27</f>
        <v>17</v>
      </c>
      <c r="Y38" s="104">
        <f>[36]Agosto!$D$28</f>
        <v>12.1</v>
      </c>
      <c r="Z38" s="104">
        <f>[36]Agosto!$D$29</f>
        <v>10</v>
      </c>
      <c r="AA38" s="104">
        <f>[36]Agosto!$D$30</f>
        <v>7.9</v>
      </c>
      <c r="AB38" s="104">
        <f>[36]Agosto!$D$31</f>
        <v>7.7</v>
      </c>
      <c r="AC38" s="104">
        <f>[36]Agosto!$D$32</f>
        <v>13.9</v>
      </c>
      <c r="AD38" s="104">
        <f>[36]Agosto!$D$33</f>
        <v>14.3</v>
      </c>
      <c r="AE38" s="104">
        <f>[36]Agosto!$D$34</f>
        <v>18.2</v>
      </c>
      <c r="AF38" s="104">
        <f>[36]Agosto!$D$35</f>
        <v>17.2</v>
      </c>
      <c r="AG38" s="109">
        <f t="shared" si="2"/>
        <v>3.9</v>
      </c>
      <c r="AH38" s="108">
        <f t="shared" si="1"/>
        <v>13.280645161290321</v>
      </c>
      <c r="AJ38" t="s">
        <v>35</v>
      </c>
      <c r="AM38" t="s">
        <v>35</v>
      </c>
    </row>
    <row r="39" spans="1:39" x14ac:dyDescent="0.2">
      <c r="A39" s="47" t="s">
        <v>8</v>
      </c>
      <c r="B39" s="104">
        <f>[37]Agosto!$D$5</f>
        <v>12.4</v>
      </c>
      <c r="C39" s="104">
        <f>[37]Agosto!$D$6</f>
        <v>16.899999999999999</v>
      </c>
      <c r="D39" s="104">
        <f>[37]Agosto!$D$7</f>
        <v>18.399999999999999</v>
      </c>
      <c r="E39" s="104">
        <f>[37]Agosto!$D$8</f>
        <v>16.399999999999999</v>
      </c>
      <c r="F39" s="104">
        <f>[37]Agosto!$D$9</f>
        <v>16.8</v>
      </c>
      <c r="G39" s="104">
        <f>[37]Agosto!$D$10</f>
        <v>13.3</v>
      </c>
      <c r="H39" s="104">
        <f>[37]Agosto!$D$11</f>
        <v>13.5</v>
      </c>
      <c r="I39" s="104">
        <f>[37]Agosto!$D$12</f>
        <v>12.1</v>
      </c>
      <c r="J39" s="104">
        <f>[37]Agosto!$D$13</f>
        <v>6.3</v>
      </c>
      <c r="K39" s="104">
        <f>[37]Agosto!$D$14</f>
        <v>6.9</v>
      </c>
      <c r="L39" s="104">
        <f>[37]Agosto!$D$15</f>
        <v>7.2</v>
      </c>
      <c r="M39" s="104">
        <f>[37]Agosto!$D$16</f>
        <v>5.6</v>
      </c>
      <c r="N39" s="104">
        <f>[37]Agosto!$D$17</f>
        <v>10.7</v>
      </c>
      <c r="O39" s="104">
        <f>[37]Agosto!$D$18</f>
        <v>8.6999999999999993</v>
      </c>
      <c r="P39" s="104">
        <f>[37]Agosto!$D$19</f>
        <v>7.2</v>
      </c>
      <c r="Q39" s="104">
        <f>[37]Agosto!$D$20</f>
        <v>11.4</v>
      </c>
      <c r="R39" s="104">
        <f>[37]Agosto!$D$21</f>
        <v>14.9</v>
      </c>
      <c r="S39" s="104">
        <f>[37]Agosto!$D$22</f>
        <v>16</v>
      </c>
      <c r="T39" s="104">
        <f>[37]Agosto!$D$23</f>
        <v>15.7</v>
      </c>
      <c r="U39" s="104">
        <f>[37]Agosto!$D$24</f>
        <v>13.9</v>
      </c>
      <c r="V39" s="104">
        <f>[37]Agosto!$D$25</f>
        <v>15.4</v>
      </c>
      <c r="W39" s="104">
        <f>[37]Agosto!$D$26</f>
        <v>19.5</v>
      </c>
      <c r="X39" s="104">
        <f>[37]Agosto!$D$27</f>
        <v>16.100000000000001</v>
      </c>
      <c r="Y39" s="104">
        <f>[37]Agosto!$D$28</f>
        <v>10.199999999999999</v>
      </c>
      <c r="Z39" s="104">
        <f>[37]Agosto!$D$29</f>
        <v>8.6999999999999993</v>
      </c>
      <c r="AA39" s="104">
        <f>[37]Agosto!$D$30</f>
        <v>9.1</v>
      </c>
      <c r="AB39" s="104">
        <f>[37]Agosto!$D$31</f>
        <v>6.6</v>
      </c>
      <c r="AC39" s="104">
        <f>[37]Agosto!$D$32</f>
        <v>10.7</v>
      </c>
      <c r="AD39" s="104">
        <f>[37]Agosto!$D$33</f>
        <v>14.1</v>
      </c>
      <c r="AE39" s="104">
        <f>[37]Agosto!$D$34</f>
        <v>16.899999999999999</v>
      </c>
      <c r="AF39" s="104">
        <f>[37]Agosto!$D$35</f>
        <v>16.2</v>
      </c>
      <c r="AG39" s="109">
        <f t="shared" si="2"/>
        <v>5.6</v>
      </c>
      <c r="AH39" s="108">
        <f t="shared" si="1"/>
        <v>12.509677419354837</v>
      </c>
      <c r="AJ39" t="s">
        <v>35</v>
      </c>
      <c r="AL39" t="s">
        <v>35</v>
      </c>
    </row>
    <row r="40" spans="1:39" x14ac:dyDescent="0.2">
      <c r="A40" s="47" t="s">
        <v>9</v>
      </c>
      <c r="B40" s="104">
        <f>[38]Agosto!$D$5</f>
        <v>13.7</v>
      </c>
      <c r="C40" s="104">
        <f>[38]Agosto!$D$6</f>
        <v>18.600000000000001</v>
      </c>
      <c r="D40" s="104">
        <f>[38]Agosto!$D$7</f>
        <v>18.7</v>
      </c>
      <c r="E40" s="104">
        <f>[38]Agosto!$D$8</f>
        <v>16.3</v>
      </c>
      <c r="F40" s="104">
        <f>[38]Agosto!$D$9</f>
        <v>16.5</v>
      </c>
      <c r="G40" s="104">
        <f>[38]Agosto!$D$10</f>
        <v>14.6</v>
      </c>
      <c r="H40" s="104">
        <f>[38]Agosto!$D$11</f>
        <v>14.8</v>
      </c>
      <c r="I40" s="104">
        <f>[38]Agosto!$D$12</f>
        <v>16.100000000000001</v>
      </c>
      <c r="J40" s="104">
        <f>[38]Agosto!$D$13</f>
        <v>6.6</v>
      </c>
      <c r="K40" s="104">
        <f>[38]Agosto!$D$14</f>
        <v>6.4</v>
      </c>
      <c r="L40" s="104">
        <f>[38]Agosto!$D$15</f>
        <v>11.4</v>
      </c>
      <c r="M40" s="104">
        <f>[38]Agosto!$D$16</f>
        <v>11.6</v>
      </c>
      <c r="N40" s="104">
        <f>[38]Agosto!$D$17</f>
        <v>11.5</v>
      </c>
      <c r="O40" s="104">
        <f>[38]Agosto!$D$18</f>
        <v>14</v>
      </c>
      <c r="P40" s="104">
        <f>[38]Agosto!$D$19</f>
        <v>13.2</v>
      </c>
      <c r="Q40" s="104">
        <f>[38]Agosto!$D$20</f>
        <v>13.3</v>
      </c>
      <c r="R40" s="104">
        <f>[38]Agosto!$D$21</f>
        <v>16.8</v>
      </c>
      <c r="S40" s="104">
        <f>[38]Agosto!$D$22</f>
        <v>18.7</v>
      </c>
      <c r="T40" s="104">
        <f>[38]Agosto!$D$23</f>
        <v>18.399999999999999</v>
      </c>
      <c r="U40" s="104">
        <f>[38]Agosto!$D$24</f>
        <v>14.7</v>
      </c>
      <c r="V40" s="104">
        <f>[38]Agosto!$D$25</f>
        <v>17.600000000000001</v>
      </c>
      <c r="W40" s="104">
        <f>[38]Agosto!$D$26</f>
        <v>20.8</v>
      </c>
      <c r="X40" s="104">
        <f>[38]Agosto!$D$27</f>
        <v>19.100000000000001</v>
      </c>
      <c r="Y40" s="104">
        <f>[38]Agosto!$D$28</f>
        <v>12.6</v>
      </c>
      <c r="Z40" s="104">
        <f>[38]Agosto!$D$29</f>
        <v>10.3</v>
      </c>
      <c r="AA40" s="104">
        <f>[38]Agosto!$D$30</f>
        <v>9.8000000000000007</v>
      </c>
      <c r="AB40" s="104">
        <f>[38]Agosto!$D$31</f>
        <v>11.9</v>
      </c>
      <c r="AC40" s="104">
        <f>[38]Agosto!$D$32</f>
        <v>15.5</v>
      </c>
      <c r="AD40" s="104">
        <f>[38]Agosto!$D$33</f>
        <v>16.8</v>
      </c>
      <c r="AE40" s="104">
        <f>[38]Agosto!$D$34</f>
        <v>18.100000000000001</v>
      </c>
      <c r="AF40" s="104">
        <f>[38]Agosto!$D$35</f>
        <v>18.100000000000001</v>
      </c>
      <c r="AG40" s="109">
        <f t="shared" si="2"/>
        <v>6.4</v>
      </c>
      <c r="AH40" s="108">
        <f t="shared" si="1"/>
        <v>14.725806451612907</v>
      </c>
      <c r="AL40" t="s">
        <v>35</v>
      </c>
      <c r="AM40" t="s">
        <v>35</v>
      </c>
    </row>
    <row r="41" spans="1:39" hidden="1" x14ac:dyDescent="0.2">
      <c r="A41" s="47" t="s">
        <v>32</v>
      </c>
      <c r="B41" s="104" t="str">
        <f>[39]Agosto!$D$5</f>
        <v>*</v>
      </c>
      <c r="C41" s="104" t="str">
        <f>[39]Agosto!$D$6</f>
        <v>*</v>
      </c>
      <c r="D41" s="104" t="str">
        <f>[39]Agosto!$D$7</f>
        <v>*</v>
      </c>
      <c r="E41" s="104" t="str">
        <f>[39]Agosto!$D$8</f>
        <v>*</v>
      </c>
      <c r="F41" s="104" t="str">
        <f>[39]Agosto!$D$9</f>
        <v>*</v>
      </c>
      <c r="G41" s="104" t="str">
        <f>[39]Agosto!$D$10</f>
        <v>*</v>
      </c>
      <c r="H41" s="104" t="str">
        <f>[39]Agosto!$D$11</f>
        <v>*</v>
      </c>
      <c r="I41" s="104" t="str">
        <f>[39]Agosto!$D$12</f>
        <v>*</v>
      </c>
      <c r="J41" s="104" t="str">
        <f>[39]Agosto!$D$13</f>
        <v>*</v>
      </c>
      <c r="K41" s="104" t="str">
        <f>[39]Agosto!$D$14</f>
        <v>*</v>
      </c>
      <c r="L41" s="104" t="str">
        <f>[39]Agosto!$D$15</f>
        <v>*</v>
      </c>
      <c r="M41" s="104" t="str">
        <f>[39]Agosto!$D$16</f>
        <v>*</v>
      </c>
      <c r="N41" s="104" t="str">
        <f>[39]Agosto!$D$17</f>
        <v>*</v>
      </c>
      <c r="O41" s="104" t="str">
        <f>[39]Agosto!$D$18</f>
        <v>*</v>
      </c>
      <c r="P41" s="104" t="str">
        <f>[39]Agosto!$D$19</f>
        <v>*</v>
      </c>
      <c r="Q41" s="104" t="str">
        <f>[39]Agosto!$D$20</f>
        <v>*</v>
      </c>
      <c r="R41" s="104" t="str">
        <f>[39]Agosto!$D$21</f>
        <v>*</v>
      </c>
      <c r="S41" s="104" t="str">
        <f>[39]Agosto!$D$22</f>
        <v>*</v>
      </c>
      <c r="T41" s="104" t="str">
        <f>[39]Agosto!$D$23</f>
        <v>*</v>
      </c>
      <c r="U41" s="104" t="str">
        <f>[39]Agosto!$D$24</f>
        <v>*</v>
      </c>
      <c r="V41" s="104" t="str">
        <f>[39]Agosto!$D$25</f>
        <v>*</v>
      </c>
      <c r="W41" s="104" t="str">
        <f>[39]Agosto!$D$26</f>
        <v>*</v>
      </c>
      <c r="X41" s="104" t="str">
        <f>[39]Agosto!$D$27</f>
        <v>*</v>
      </c>
      <c r="Y41" s="104" t="str">
        <f>[39]Agosto!$D$28</f>
        <v>*</v>
      </c>
      <c r="Z41" s="104" t="str">
        <f>[39]Agosto!$D$29</f>
        <v>*</v>
      </c>
      <c r="AA41" s="104" t="str">
        <f>[39]Agosto!$D$30</f>
        <v>*</v>
      </c>
      <c r="AB41" s="104" t="str">
        <f>[39]Agosto!$D$31</f>
        <v>*</v>
      </c>
      <c r="AC41" s="104" t="str">
        <f>[39]Agosto!$D$32</f>
        <v>*</v>
      </c>
      <c r="AD41" s="104" t="str">
        <f>[39]Agosto!$D$33</f>
        <v>*</v>
      </c>
      <c r="AE41" s="104" t="str">
        <f>[39]Agosto!$D$34</f>
        <v>*</v>
      </c>
      <c r="AF41" s="104" t="str">
        <f>[39]Agosto!$D$35</f>
        <v>*</v>
      </c>
      <c r="AG41" s="109" t="s">
        <v>154</v>
      </c>
      <c r="AH41" s="108" t="s">
        <v>154</v>
      </c>
      <c r="AM41" t="s">
        <v>35</v>
      </c>
    </row>
    <row r="42" spans="1:39" hidden="1" x14ac:dyDescent="0.2">
      <c r="A42" s="47" t="s">
        <v>10</v>
      </c>
      <c r="B42" s="104" t="str">
        <f>[40]Agosto!$D$5</f>
        <v>*</v>
      </c>
      <c r="C42" s="104" t="str">
        <f>[40]Agosto!$D$6</f>
        <v>*</v>
      </c>
      <c r="D42" s="104" t="str">
        <f>[40]Agosto!$D$7</f>
        <v>*</v>
      </c>
      <c r="E42" s="104" t="str">
        <f>[40]Agosto!$D$8</f>
        <v>*</v>
      </c>
      <c r="F42" s="104" t="str">
        <f>[40]Agosto!$D$9</f>
        <v>*</v>
      </c>
      <c r="G42" s="104" t="str">
        <f>[40]Agosto!$D$10</f>
        <v>*</v>
      </c>
      <c r="H42" s="104" t="str">
        <f>[40]Agosto!$D$11</f>
        <v>*</v>
      </c>
      <c r="I42" s="104" t="str">
        <f>[40]Agosto!$D$12</f>
        <v>*</v>
      </c>
      <c r="J42" s="104" t="str">
        <f>[40]Agosto!$D$13</f>
        <v>*</v>
      </c>
      <c r="K42" s="104" t="str">
        <f>[40]Agosto!$D$14</f>
        <v>*</v>
      </c>
      <c r="L42" s="104" t="str">
        <f>[40]Agosto!$D$15</f>
        <v>*</v>
      </c>
      <c r="M42" s="104" t="str">
        <f>[40]Agosto!$D$16</f>
        <v>*</v>
      </c>
      <c r="N42" s="104" t="str">
        <f>[40]Agosto!$D$17</f>
        <v>*</v>
      </c>
      <c r="O42" s="104" t="str">
        <f>[40]Agosto!$D$18</f>
        <v>*</v>
      </c>
      <c r="P42" s="104" t="str">
        <f>[40]Agosto!$D$19</f>
        <v>*</v>
      </c>
      <c r="Q42" s="104" t="str">
        <f>[40]Agosto!$D$20</f>
        <v>*</v>
      </c>
      <c r="R42" s="104" t="str">
        <f>[40]Agosto!$D$21</f>
        <v>*</v>
      </c>
      <c r="S42" s="104" t="str">
        <f>[40]Agosto!$D$22</f>
        <v>*</v>
      </c>
      <c r="T42" s="104" t="str">
        <f>[40]Agosto!$D$23</f>
        <v>*</v>
      </c>
      <c r="U42" s="104" t="str">
        <f>[40]Agosto!$D$24</f>
        <v>*</v>
      </c>
      <c r="V42" s="104" t="str">
        <f>[40]Agosto!$D$25</f>
        <v>*</v>
      </c>
      <c r="W42" s="104" t="str">
        <f>[40]Agosto!$D$26</f>
        <v>*</v>
      </c>
      <c r="X42" s="104" t="str">
        <f>[40]Agosto!$D$27</f>
        <v>*</v>
      </c>
      <c r="Y42" s="104" t="str">
        <f>[40]Agosto!$D$28</f>
        <v>*</v>
      </c>
      <c r="Z42" s="104" t="str">
        <f>[40]Agosto!$D$29</f>
        <v>*</v>
      </c>
      <c r="AA42" s="104" t="str">
        <f>[40]Agosto!$D$30</f>
        <v>*</v>
      </c>
      <c r="AB42" s="104" t="str">
        <f>[40]Agosto!$D$31</f>
        <v>*</v>
      </c>
      <c r="AC42" s="104" t="str">
        <f>[40]Agosto!$D$32</f>
        <v>*</v>
      </c>
      <c r="AD42" s="104" t="str">
        <f>[40]Agosto!$D$33</f>
        <v>*</v>
      </c>
      <c r="AE42" s="104" t="str">
        <f>[40]Agosto!$D$34</f>
        <v>*</v>
      </c>
      <c r="AF42" s="104" t="str">
        <f>[40]Agosto!$D$35</f>
        <v>*</v>
      </c>
      <c r="AG42" s="109" t="s">
        <v>154</v>
      </c>
      <c r="AH42" s="108" t="s">
        <v>154</v>
      </c>
      <c r="AL42" t="s">
        <v>35</v>
      </c>
    </row>
    <row r="43" spans="1:39" x14ac:dyDescent="0.2">
      <c r="A43" s="47" t="s">
        <v>143</v>
      </c>
      <c r="B43" s="104">
        <f>[41]Agosto!$D$5</f>
        <v>12</v>
      </c>
      <c r="C43" s="104">
        <f>[41]Agosto!$D$6</f>
        <v>16</v>
      </c>
      <c r="D43" s="104">
        <f>[41]Agosto!$D$7</f>
        <v>17.600000000000001</v>
      </c>
      <c r="E43" s="104">
        <f>[41]Agosto!$D$8</f>
        <v>16.5</v>
      </c>
      <c r="F43" s="104">
        <f>[41]Agosto!$D$9</f>
        <v>13.2</v>
      </c>
      <c r="G43" s="104">
        <f>[41]Agosto!$D$10</f>
        <v>11.9</v>
      </c>
      <c r="H43" s="104">
        <f>[41]Agosto!$D$11</f>
        <v>13.1</v>
      </c>
      <c r="I43" s="104">
        <f>[41]Agosto!$D$12</f>
        <v>10.8</v>
      </c>
      <c r="J43" s="104">
        <f>[41]Agosto!$D$13</f>
        <v>1.6</v>
      </c>
      <c r="K43" s="104">
        <f>[41]Agosto!$D$14</f>
        <v>3.8</v>
      </c>
      <c r="L43" s="104">
        <f>[41]Agosto!$D$15</f>
        <v>4.5</v>
      </c>
      <c r="M43" s="104">
        <f>[41]Agosto!$D$16</f>
        <v>7</v>
      </c>
      <c r="N43" s="104">
        <f>[41]Agosto!$D$17</f>
        <v>6.2</v>
      </c>
      <c r="O43" s="104">
        <f>[41]Agosto!$D$18</f>
        <v>10.6</v>
      </c>
      <c r="P43" s="104">
        <f>[41]Agosto!$D$19</f>
        <v>11.3</v>
      </c>
      <c r="Q43" s="104">
        <f>[41]Agosto!$D$20</f>
        <v>8.8000000000000007</v>
      </c>
      <c r="R43" s="104">
        <f>[41]Agosto!$D$21</f>
        <v>15</v>
      </c>
      <c r="S43" s="104">
        <f>[41]Agosto!$D$22</f>
        <v>16.100000000000001</v>
      </c>
      <c r="T43" s="104">
        <f>[41]Agosto!$D$23</f>
        <v>14.7</v>
      </c>
      <c r="U43" s="104">
        <f>[41]Agosto!$D$24</f>
        <v>12.7</v>
      </c>
      <c r="V43" s="104">
        <f>[41]Agosto!$D$25</f>
        <v>14.2</v>
      </c>
      <c r="W43" s="104">
        <f>[41]Agosto!$D$26</f>
        <v>17.100000000000001</v>
      </c>
      <c r="X43" s="104">
        <f>[41]Agosto!$D$27</f>
        <v>15.9</v>
      </c>
      <c r="Y43" s="104">
        <f>[41]Agosto!$D$28</f>
        <v>8.9</v>
      </c>
      <c r="Z43" s="104">
        <f>[41]Agosto!$D$29</f>
        <v>7.7</v>
      </c>
      <c r="AA43" s="104">
        <f>[41]Agosto!$D$30</f>
        <v>6.4</v>
      </c>
      <c r="AB43" s="104">
        <f>[41]Agosto!$D$31</f>
        <v>6.1</v>
      </c>
      <c r="AC43" s="104">
        <f>[41]Agosto!$D$32</f>
        <v>11.9</v>
      </c>
      <c r="AD43" s="104">
        <f>[41]Agosto!$D$33</f>
        <v>11.8</v>
      </c>
      <c r="AE43" s="104">
        <f>[41]Agosto!$D$34</f>
        <v>15.9</v>
      </c>
      <c r="AF43" s="104">
        <f>[41]Agosto!$D$35</f>
        <v>16.5</v>
      </c>
      <c r="AG43" s="109">
        <f t="shared" si="2"/>
        <v>1.6</v>
      </c>
      <c r="AH43" s="108">
        <f t="shared" si="1"/>
        <v>11.477419354838707</v>
      </c>
      <c r="AI43" s="12" t="s">
        <v>35</v>
      </c>
      <c r="AJ43" t="s">
        <v>35</v>
      </c>
      <c r="AL43" t="s">
        <v>35</v>
      </c>
      <c r="AM43" t="s">
        <v>35</v>
      </c>
    </row>
    <row r="44" spans="1:39" x14ac:dyDescent="0.2">
      <c r="A44" s="47" t="s">
        <v>11</v>
      </c>
      <c r="B44" s="104">
        <f>[42]Agosto!$D$5</f>
        <v>8.1</v>
      </c>
      <c r="C44" s="104">
        <f>[42]Agosto!$D$6</f>
        <v>14.1</v>
      </c>
      <c r="D44" s="104">
        <f>[42]Agosto!$D$7</f>
        <v>16.100000000000001</v>
      </c>
      <c r="E44" s="104">
        <f>[42]Agosto!$D$8</f>
        <v>17.5</v>
      </c>
      <c r="F44" s="104">
        <f>[42]Agosto!$D$9</f>
        <v>15.9</v>
      </c>
      <c r="G44" s="104">
        <f>[42]Agosto!$D$10</f>
        <v>11.2</v>
      </c>
      <c r="H44" s="104">
        <f>[42]Agosto!$D$11</f>
        <v>10.8</v>
      </c>
      <c r="I44" s="104">
        <f>[42]Agosto!$D$12</f>
        <v>15.8</v>
      </c>
      <c r="J44" s="104">
        <f>[42]Agosto!$D$13</f>
        <v>5.4</v>
      </c>
      <c r="K44" s="104">
        <f>[42]Agosto!$D$14</f>
        <v>2.4</v>
      </c>
      <c r="L44" s="104">
        <f>[42]Agosto!$D$15</f>
        <v>1.6</v>
      </c>
      <c r="M44" s="104">
        <f>[42]Agosto!$D$16</f>
        <v>4.5999999999999996</v>
      </c>
      <c r="N44" s="104">
        <f>[42]Agosto!$D$17</f>
        <v>4.5999999999999996</v>
      </c>
      <c r="O44" s="104">
        <f>[42]Agosto!$D$18</f>
        <v>8</v>
      </c>
      <c r="P44" s="104">
        <f>[42]Agosto!$D$19</f>
        <v>8.1999999999999993</v>
      </c>
      <c r="Q44" s="104">
        <f>[42]Agosto!$D$20</f>
        <v>7.4</v>
      </c>
      <c r="R44" s="104">
        <f>[42]Agosto!$D$21</f>
        <v>11.4</v>
      </c>
      <c r="S44" s="104">
        <f>[42]Agosto!$D$22</f>
        <v>13.2</v>
      </c>
      <c r="T44" s="104">
        <f>[42]Agosto!$D$23</f>
        <v>13.3</v>
      </c>
      <c r="U44" s="104">
        <f>[42]Agosto!$D$24</f>
        <v>14.1</v>
      </c>
      <c r="V44" s="104">
        <f>[42]Agosto!$D$25</f>
        <v>14.1</v>
      </c>
      <c r="W44" s="104">
        <f>[42]Agosto!$D$26</f>
        <v>15.9</v>
      </c>
      <c r="X44" s="104">
        <f>[42]Agosto!$D$27</f>
        <v>14.2</v>
      </c>
      <c r="Y44" s="104">
        <f>[42]Agosto!$D$28</f>
        <v>12.3</v>
      </c>
      <c r="Z44" s="104">
        <f>[42]Agosto!$D$29</f>
        <v>9.3000000000000007</v>
      </c>
      <c r="AA44" s="104">
        <f>[42]Agosto!$D$30</f>
        <v>8.1</v>
      </c>
      <c r="AB44" s="104">
        <f>[42]Agosto!$D$31</f>
        <v>6</v>
      </c>
      <c r="AC44" s="104">
        <f>[42]Agosto!$D$32</f>
        <v>12</v>
      </c>
      <c r="AD44" s="104">
        <f>[42]Agosto!$D$33</f>
        <v>11.7</v>
      </c>
      <c r="AE44" s="104">
        <f>[42]Agosto!$D$34</f>
        <v>12.5</v>
      </c>
      <c r="AF44" s="104">
        <f>[42]Agosto!$D$35</f>
        <v>13.5</v>
      </c>
      <c r="AG44" s="109">
        <f t="shared" si="2"/>
        <v>1.6</v>
      </c>
      <c r="AH44" s="108">
        <f t="shared" si="1"/>
        <v>10.751612903225807</v>
      </c>
    </row>
    <row r="45" spans="1:39" s="5" customFormat="1" x14ac:dyDescent="0.2">
      <c r="A45" s="47" t="s">
        <v>12</v>
      </c>
      <c r="B45" s="104">
        <f>[43]Agosto!$D$5</f>
        <v>14.9</v>
      </c>
      <c r="C45" s="104">
        <f>[43]Agosto!$D$6</f>
        <v>17.600000000000001</v>
      </c>
      <c r="D45" s="104">
        <f>[43]Agosto!$D$7</f>
        <v>19.2</v>
      </c>
      <c r="E45" s="104">
        <f>[43]Agosto!$D$8</f>
        <v>19.899999999999999</v>
      </c>
      <c r="F45" s="104">
        <f>[43]Agosto!$D$9</f>
        <v>18.8</v>
      </c>
      <c r="G45" s="104">
        <f>[43]Agosto!$D$10</f>
        <v>17.600000000000001</v>
      </c>
      <c r="H45" s="104">
        <f>[43]Agosto!$D$11</f>
        <v>16.600000000000001</v>
      </c>
      <c r="I45" s="104">
        <f>[43]Agosto!$D$12</f>
        <v>18.2</v>
      </c>
      <c r="J45" s="104">
        <f>[43]Agosto!$D$13</f>
        <v>9.6</v>
      </c>
      <c r="K45" s="104">
        <f>[43]Agosto!$D$14</f>
        <v>6.8</v>
      </c>
      <c r="L45" s="104">
        <f>[43]Agosto!$D$15</f>
        <v>4.9000000000000004</v>
      </c>
      <c r="M45" s="104">
        <f>[43]Agosto!$D$16</f>
        <v>8.4</v>
      </c>
      <c r="N45" s="104">
        <f>[43]Agosto!$D$17</f>
        <v>8.9</v>
      </c>
      <c r="O45" s="104">
        <f>[43]Agosto!$D$18</f>
        <v>10.6</v>
      </c>
      <c r="P45" s="104">
        <f>[43]Agosto!$D$19</f>
        <v>14.1</v>
      </c>
      <c r="Q45" s="104">
        <f>[43]Agosto!$D$20</f>
        <v>11.2</v>
      </c>
      <c r="R45" s="104">
        <f>[43]Agosto!$D$21</f>
        <v>16.899999999999999</v>
      </c>
      <c r="S45" s="104">
        <f>[43]Agosto!$D$22</f>
        <v>18.3</v>
      </c>
      <c r="T45" s="104">
        <f>[43]Agosto!$D$23</f>
        <v>17</v>
      </c>
      <c r="U45" s="104">
        <f>[43]Agosto!$D$24</f>
        <v>18</v>
      </c>
      <c r="V45" s="104">
        <f>[43]Agosto!$D$25</f>
        <v>19.3</v>
      </c>
      <c r="W45" s="104">
        <f>[43]Agosto!$D$26</f>
        <v>20.3</v>
      </c>
      <c r="X45" s="104">
        <f>[43]Agosto!$D$27</f>
        <v>16.7</v>
      </c>
      <c r="Y45" s="104">
        <f>[43]Agosto!$D$28</f>
        <v>15.3</v>
      </c>
      <c r="Z45" s="104">
        <f>[43]Agosto!$D$29</f>
        <v>10.1</v>
      </c>
      <c r="AA45" s="104">
        <f>[43]Agosto!$D$30</f>
        <v>11.1</v>
      </c>
      <c r="AB45" s="104">
        <f>[43]Agosto!$D$31</f>
        <v>12.4</v>
      </c>
      <c r="AC45" s="104">
        <f>[43]Agosto!$D$32</f>
        <v>16.600000000000001</v>
      </c>
      <c r="AD45" s="104">
        <f>[43]Agosto!$D$33</f>
        <v>16.600000000000001</v>
      </c>
      <c r="AE45" s="104">
        <f>[43]Agosto!$D$34</f>
        <v>18.5</v>
      </c>
      <c r="AF45" s="104">
        <f>[43]Agosto!$D$35</f>
        <v>20.7</v>
      </c>
      <c r="AG45" s="109">
        <f t="shared" si="2"/>
        <v>4.9000000000000004</v>
      </c>
      <c r="AH45" s="108">
        <f t="shared" si="1"/>
        <v>15.003225806451615</v>
      </c>
      <c r="AL45" s="5" t="s">
        <v>35</v>
      </c>
    </row>
    <row r="46" spans="1:39" s="5" customFormat="1" x14ac:dyDescent="0.2">
      <c r="A46" s="47" t="s">
        <v>302</v>
      </c>
      <c r="B46" s="104" t="str">
        <f>[44]Agosto!$D$5</f>
        <v>*</v>
      </c>
      <c r="C46" s="104" t="str">
        <f>[44]Agosto!$D$6</f>
        <v>*</v>
      </c>
      <c r="D46" s="104" t="str">
        <f>[44]Agosto!$D$7</f>
        <v>*</v>
      </c>
      <c r="E46" s="104" t="str">
        <f>[44]Agosto!$D$8</f>
        <v>*</v>
      </c>
      <c r="F46" s="104" t="str">
        <f>[44]Agosto!$D$9</f>
        <v>*</v>
      </c>
      <c r="G46" s="104" t="str">
        <f>[44]Agosto!$D$10</f>
        <v>*</v>
      </c>
      <c r="H46" s="104" t="str">
        <f>[44]Agosto!$D$11</f>
        <v>*</v>
      </c>
      <c r="I46" s="104" t="str">
        <f>[44]Agosto!$D$12</f>
        <v>*</v>
      </c>
      <c r="J46" s="104" t="str">
        <f>[44]Agosto!$D$13</f>
        <v>*</v>
      </c>
      <c r="K46" s="104" t="str">
        <f>[44]Agosto!$D$14</f>
        <v>*</v>
      </c>
      <c r="L46" s="104" t="str">
        <f>[44]Agosto!$D$15</f>
        <v>*</v>
      </c>
      <c r="M46" s="104" t="str">
        <f>[44]Agosto!$D$16</f>
        <v>*</v>
      </c>
      <c r="N46" s="104" t="str">
        <f>[44]Agosto!$D$17</f>
        <v>*</v>
      </c>
      <c r="O46" s="104" t="str">
        <f>[44]Agosto!$D$18</f>
        <v>*</v>
      </c>
      <c r="P46" s="104" t="str">
        <f>[44]Agosto!$D$19</f>
        <v>*</v>
      </c>
      <c r="Q46" s="104" t="str">
        <f>[44]Agosto!$D$20</f>
        <v>*</v>
      </c>
      <c r="R46" s="104" t="str">
        <f>[44]Agosto!$D$21</f>
        <v>*</v>
      </c>
      <c r="S46" s="104" t="str">
        <f>[44]Agosto!$D$22</f>
        <v>*</v>
      </c>
      <c r="T46" s="104" t="str">
        <f>[44]Agosto!$D$23</f>
        <v>*</v>
      </c>
      <c r="U46" s="104" t="str">
        <f>[44]Agosto!$D$24</f>
        <v>*</v>
      </c>
      <c r="V46" s="104" t="str">
        <f>[44]Agosto!$D$25</f>
        <v>*</v>
      </c>
      <c r="W46" s="104" t="str">
        <f>[44]Agosto!$D$26</f>
        <v>*</v>
      </c>
      <c r="X46" s="104" t="str">
        <f>[44]Agosto!$D$27</f>
        <v>*</v>
      </c>
      <c r="Y46" s="104" t="str">
        <f>[44]Agosto!$D$28</f>
        <v>*</v>
      </c>
      <c r="Z46" s="104" t="str">
        <f>[44]Agosto!$D$29</f>
        <v>*</v>
      </c>
      <c r="AA46" s="104" t="str">
        <f>[44]Agosto!$D$30</f>
        <v>*</v>
      </c>
      <c r="AB46" s="104" t="str">
        <f>[44]Agosto!$D$31</f>
        <v>*</v>
      </c>
      <c r="AC46" s="104">
        <f>[44]Agosto!$D$32</f>
        <v>12</v>
      </c>
      <c r="AD46" s="104">
        <f>[44]Agosto!$D$33</f>
        <v>13.9</v>
      </c>
      <c r="AE46" s="104">
        <f>[44]Agosto!$D$34</f>
        <v>16.7</v>
      </c>
      <c r="AF46" s="104">
        <f>[44]Agosto!$D$35</f>
        <v>15.9</v>
      </c>
      <c r="AG46" s="109">
        <f t="shared" si="2"/>
        <v>12</v>
      </c>
      <c r="AH46" s="108">
        <f t="shared" si="1"/>
        <v>14.624999999999998</v>
      </c>
    </row>
    <row r="47" spans="1:39" s="5" customFormat="1" x14ac:dyDescent="0.2">
      <c r="A47" s="47" t="s">
        <v>211</v>
      </c>
      <c r="B47" s="104">
        <f>[45]Agosto!$D$5</f>
        <v>16.100000000000001</v>
      </c>
      <c r="C47" s="104">
        <f>[45]Agosto!$D$6</f>
        <v>17.399999999999999</v>
      </c>
      <c r="D47" s="104">
        <f>[45]Agosto!$D$7</f>
        <v>19.8</v>
      </c>
      <c r="E47" s="104">
        <f>[45]Agosto!$D$8</f>
        <v>20.5</v>
      </c>
      <c r="F47" s="104">
        <f>[45]Agosto!$D$9</f>
        <v>18.600000000000001</v>
      </c>
      <c r="G47" s="104">
        <f>[45]Agosto!$D$10</f>
        <v>15.2</v>
      </c>
      <c r="H47" s="104">
        <f>[45]Agosto!$D$11</f>
        <v>15.4</v>
      </c>
      <c r="I47" s="104">
        <f>[45]Agosto!$D$12</f>
        <v>17.399999999999999</v>
      </c>
      <c r="J47" s="104">
        <f>[45]Agosto!$D$13</f>
        <v>6.6</v>
      </c>
      <c r="K47" s="104">
        <f>[45]Agosto!$D$14</f>
        <v>9.3000000000000007</v>
      </c>
      <c r="L47" s="104">
        <f>[45]Agosto!$D$15</f>
        <v>5.6</v>
      </c>
      <c r="M47" s="104">
        <f>[45]Agosto!$D$16</f>
        <v>10.8</v>
      </c>
      <c r="N47" s="104">
        <f>[45]Agosto!$D$17</f>
        <v>11.7</v>
      </c>
      <c r="O47" s="104">
        <f>[45]Agosto!$D$18</f>
        <v>12.5</v>
      </c>
      <c r="P47" s="104">
        <f>[45]Agosto!$D$19</f>
        <v>10.4</v>
      </c>
      <c r="Q47" s="104">
        <f>[45]Agosto!$D$20</f>
        <v>14.2</v>
      </c>
      <c r="R47" s="104">
        <f>[45]Agosto!$D$21</f>
        <v>20.6</v>
      </c>
      <c r="S47" s="104">
        <f>[45]Agosto!$D$22</f>
        <v>22.9</v>
      </c>
      <c r="T47" s="104">
        <f>[45]Agosto!$D$23</f>
        <v>23</v>
      </c>
      <c r="U47" s="104">
        <f>[45]Agosto!$D$24</f>
        <v>18.7</v>
      </c>
      <c r="V47" s="104">
        <f>[45]Agosto!$D$25</f>
        <v>22.8</v>
      </c>
      <c r="W47" s="104">
        <f>[45]Agosto!$D$26</f>
        <v>23.3</v>
      </c>
      <c r="X47" s="104">
        <f>[45]Agosto!$D$27</f>
        <v>20.100000000000001</v>
      </c>
      <c r="Y47" s="104">
        <f>[45]Agosto!$D$28</f>
        <v>18.8</v>
      </c>
      <c r="Z47" s="104">
        <f>[45]Agosto!$D$29</f>
        <v>11.3</v>
      </c>
      <c r="AA47" s="104">
        <f>[45]Agosto!$D$30</f>
        <v>11</v>
      </c>
      <c r="AB47" s="104">
        <f>[45]Agosto!$D$31</f>
        <v>13.2</v>
      </c>
      <c r="AC47" s="104">
        <f>[45]Agosto!$D$32</f>
        <v>19.8</v>
      </c>
      <c r="AD47" s="104">
        <f>[45]Agosto!$D$33</f>
        <v>19.8</v>
      </c>
      <c r="AE47" s="104">
        <f>[45]Agosto!$D$34</f>
        <v>23.5</v>
      </c>
      <c r="AF47" s="104">
        <f>[45]Agosto!$D$35</f>
        <v>26.5</v>
      </c>
      <c r="AG47" s="109">
        <f t="shared" si="2"/>
        <v>5.6</v>
      </c>
      <c r="AH47" s="108">
        <f t="shared" si="1"/>
        <v>16.670967741935485</v>
      </c>
    </row>
    <row r="48" spans="1:39" x14ac:dyDescent="0.2">
      <c r="A48" s="47" t="s">
        <v>13</v>
      </c>
      <c r="B48" s="104">
        <f>[46]Agosto!$D$5</f>
        <v>15.6</v>
      </c>
      <c r="C48" s="104">
        <f>[46]Agosto!$D$6</f>
        <v>19.100000000000001</v>
      </c>
      <c r="D48" s="104">
        <f>[46]Agosto!$D$7</f>
        <v>20.8</v>
      </c>
      <c r="E48" s="104">
        <f>[46]Agosto!$D$8</f>
        <v>20.399999999999999</v>
      </c>
      <c r="F48" s="104">
        <f>[46]Agosto!$D$9</f>
        <v>19</v>
      </c>
      <c r="G48" s="104">
        <f>[46]Agosto!$D$10</f>
        <v>17.2</v>
      </c>
      <c r="H48" s="104">
        <f>[46]Agosto!$D$11</f>
        <v>14.5</v>
      </c>
      <c r="I48" s="104">
        <f>[46]Agosto!$D$12</f>
        <v>19</v>
      </c>
      <c r="J48" s="104">
        <f>[46]Agosto!$D$13</f>
        <v>12.6</v>
      </c>
      <c r="K48" s="104">
        <f>[46]Agosto!$D$14</f>
        <v>6.6</v>
      </c>
      <c r="L48" s="104">
        <f>[46]Agosto!$D$15</f>
        <v>6.4</v>
      </c>
      <c r="M48" s="104">
        <f>[46]Agosto!$D$16</f>
        <v>4.2</v>
      </c>
      <c r="N48" s="104">
        <f>[46]Agosto!$D$17</f>
        <v>6.6</v>
      </c>
      <c r="O48" s="104">
        <f>[46]Agosto!$D$18</f>
        <v>9</v>
      </c>
      <c r="P48" s="104">
        <f>[46]Agosto!$D$19</f>
        <v>10.7</v>
      </c>
      <c r="Q48" s="104">
        <f>[46]Agosto!$D$20</f>
        <v>10.4</v>
      </c>
      <c r="R48" s="104">
        <f>[46]Agosto!$D$21</f>
        <v>15</v>
      </c>
      <c r="S48" s="104">
        <f>[46]Agosto!$D$22</f>
        <v>16.600000000000001</v>
      </c>
      <c r="T48" s="104">
        <f>[46]Agosto!$D$23</f>
        <v>18</v>
      </c>
      <c r="U48" s="104">
        <f>[46]Agosto!$D$24</f>
        <v>21.1</v>
      </c>
      <c r="V48" s="104">
        <f>[46]Agosto!$D$25</f>
        <v>19.8</v>
      </c>
      <c r="W48" s="104">
        <f>[46]Agosto!$D$26</f>
        <v>22.6</v>
      </c>
      <c r="X48" s="104">
        <f>[46]Agosto!$D$27</f>
        <v>16.600000000000001</v>
      </c>
      <c r="Y48" s="104">
        <f>[46]Agosto!$D$28</f>
        <v>15</v>
      </c>
      <c r="Z48" s="104">
        <f>[46]Agosto!$D$29</f>
        <v>9.5</v>
      </c>
      <c r="AA48" s="104">
        <f>[46]Agosto!$D$30</f>
        <v>10.8</v>
      </c>
      <c r="AB48" s="104">
        <f>[46]Agosto!$D$31</f>
        <v>10.6</v>
      </c>
      <c r="AC48" s="104">
        <f>[46]Agosto!$D$32</f>
        <v>15.1</v>
      </c>
      <c r="AD48" s="104">
        <f>[46]Agosto!$D$33</f>
        <v>13.9</v>
      </c>
      <c r="AE48" s="104">
        <f>[46]Agosto!$D$34</f>
        <v>19.5</v>
      </c>
      <c r="AF48" s="104">
        <f>[46]Agosto!$D$35</f>
        <v>22.5</v>
      </c>
      <c r="AG48" s="109">
        <f t="shared" si="2"/>
        <v>4.2</v>
      </c>
      <c r="AH48" s="108">
        <f t="shared" si="1"/>
        <v>14.796774193548391</v>
      </c>
      <c r="AJ48" t="s">
        <v>35</v>
      </c>
      <c r="AK48" t="s">
        <v>35</v>
      </c>
    </row>
    <row r="49" spans="1:38" x14ac:dyDescent="0.2">
      <c r="A49" s="47" t="s">
        <v>144</v>
      </c>
      <c r="B49" s="104">
        <f>[47]Agosto!$D$5</f>
        <v>13.9</v>
      </c>
      <c r="C49" s="104">
        <f>[47]Agosto!$D$6</f>
        <v>18.8</v>
      </c>
      <c r="D49" s="104">
        <f>[47]Agosto!$D$7</f>
        <v>17.8</v>
      </c>
      <c r="E49" s="104">
        <f>[47]Agosto!$D$8</f>
        <v>16.8</v>
      </c>
      <c r="F49" s="104">
        <f>[47]Agosto!$D$9</f>
        <v>15.4</v>
      </c>
      <c r="G49" s="104">
        <f>[47]Agosto!$D$10</f>
        <v>11.5</v>
      </c>
      <c r="H49" s="104">
        <f>[47]Agosto!$D$11</f>
        <v>11.5</v>
      </c>
      <c r="I49" s="104">
        <f>[47]Agosto!$D$12</f>
        <v>14.6</v>
      </c>
      <c r="J49" s="104">
        <f>[47]Agosto!$D$13</f>
        <v>4.9000000000000004</v>
      </c>
      <c r="K49" s="104">
        <f>[47]Agosto!$D$14</f>
        <v>1.9</v>
      </c>
      <c r="L49" s="104">
        <f>[47]Agosto!$D$15</f>
        <v>2</v>
      </c>
      <c r="M49" s="104">
        <f>[47]Agosto!$D$16</f>
        <v>5.0999999999999996</v>
      </c>
      <c r="N49" s="104">
        <f>[47]Agosto!$D$17</f>
        <v>5.9</v>
      </c>
      <c r="O49" s="104">
        <f>[47]Agosto!$D$18</f>
        <v>6.5</v>
      </c>
      <c r="P49" s="104">
        <f>[47]Agosto!$D$18</f>
        <v>6.5</v>
      </c>
      <c r="Q49" s="104">
        <f>[47]Agosto!$D$20</f>
        <v>12.8</v>
      </c>
      <c r="R49" s="104">
        <f>[47]Agosto!$D$21</f>
        <v>12.8</v>
      </c>
      <c r="S49" s="104">
        <f>[47]Agosto!$D$22</f>
        <v>17.8</v>
      </c>
      <c r="T49" s="104">
        <f>[47]Agosto!$D$23</f>
        <v>18.100000000000001</v>
      </c>
      <c r="U49" s="104">
        <f>[47]Agosto!$D$24</f>
        <v>14.5</v>
      </c>
      <c r="V49" s="104">
        <f>[47]Agosto!$D$25</f>
        <v>15</v>
      </c>
      <c r="W49" s="104">
        <f>[47]Agosto!$D$26</f>
        <v>20.3</v>
      </c>
      <c r="X49" s="104">
        <f>[47]Agosto!$D$27</f>
        <v>17.899999999999999</v>
      </c>
      <c r="Y49" s="104">
        <f>[47]Agosto!$D$28</f>
        <v>13.5</v>
      </c>
      <c r="Z49" s="104">
        <f>[47]Agosto!$D$29</f>
        <v>8.1999999999999993</v>
      </c>
      <c r="AA49" s="104">
        <f>[47]Agosto!$D$30</f>
        <v>10.1</v>
      </c>
      <c r="AB49" s="104">
        <f>[47]Agosto!$D$31</f>
        <v>7.5</v>
      </c>
      <c r="AC49" s="104">
        <f>[47]Agosto!$D$32</f>
        <v>12.8</v>
      </c>
      <c r="AD49" s="104">
        <f>[47]Agosto!$D$33</f>
        <v>12.1</v>
      </c>
      <c r="AE49" s="104">
        <f>[47]Agosto!$D$34</f>
        <v>18.2</v>
      </c>
      <c r="AF49" s="104">
        <f>[47]Agosto!$D$35</f>
        <v>19</v>
      </c>
      <c r="AG49" s="109">
        <f t="shared" si="2"/>
        <v>1.9</v>
      </c>
      <c r="AH49" s="108">
        <f t="shared" si="1"/>
        <v>12.377419354838711</v>
      </c>
      <c r="AK49" t="s">
        <v>35</v>
      </c>
    </row>
    <row r="50" spans="1:38" x14ac:dyDescent="0.2">
      <c r="A50" s="47" t="s">
        <v>117</v>
      </c>
      <c r="B50" s="104">
        <f>[48]Agosto!$D$5</f>
        <v>14.7</v>
      </c>
      <c r="C50" s="104">
        <f>[48]Agosto!$D$6</f>
        <v>19.7</v>
      </c>
      <c r="D50" s="104">
        <f>[48]Agosto!$D$7</f>
        <v>21.5</v>
      </c>
      <c r="E50" s="104">
        <f>[48]Agosto!$D$8</f>
        <v>16.5</v>
      </c>
      <c r="F50" s="104">
        <f>[48]Agosto!$D$9</f>
        <v>16</v>
      </c>
      <c r="G50" s="104">
        <f>[48]Agosto!$D$10</f>
        <v>14.2</v>
      </c>
      <c r="H50" s="104">
        <f>[48]Agosto!$D$11</f>
        <v>15</v>
      </c>
      <c r="I50" s="104">
        <f>[48]Agosto!$D$12</f>
        <v>14.5</v>
      </c>
      <c r="J50" s="104">
        <f>[48]Agosto!$D$13</f>
        <v>6</v>
      </c>
      <c r="K50" s="104">
        <f>[48]Agosto!$D$14</f>
        <v>3.8</v>
      </c>
      <c r="L50" s="104">
        <f>[48]Agosto!$D$15</f>
        <v>6.9</v>
      </c>
      <c r="M50" s="104">
        <f>[48]Agosto!$D$16</f>
        <v>10.8</v>
      </c>
      <c r="N50" s="104">
        <f>[48]Agosto!$D$17</f>
        <v>9.1999999999999993</v>
      </c>
      <c r="O50" s="104">
        <f>[48]Agosto!$D$18</f>
        <v>10.6</v>
      </c>
      <c r="P50" s="104">
        <f>[48]Agosto!$D$19</f>
        <v>13.1</v>
      </c>
      <c r="Q50" s="104">
        <f>[48]Agosto!$D$20</f>
        <v>13.7</v>
      </c>
      <c r="R50" s="104">
        <f>[48]Agosto!$D$21</f>
        <v>14.9</v>
      </c>
      <c r="S50" s="104">
        <f>[48]Agosto!$D$22</f>
        <v>19.8</v>
      </c>
      <c r="T50" s="104">
        <f>[48]Agosto!$D$23</f>
        <v>19.5</v>
      </c>
      <c r="U50" s="104">
        <f>[48]Agosto!$D$24</f>
        <v>15.1</v>
      </c>
      <c r="V50" s="104">
        <f>[48]Agosto!$D$25</f>
        <v>17.399999999999999</v>
      </c>
      <c r="W50" s="104">
        <f>[48]Agosto!$D$26</f>
        <v>22.7</v>
      </c>
      <c r="X50" s="104">
        <f>[48]Agosto!$D$27</f>
        <v>20.3</v>
      </c>
      <c r="Y50" s="104">
        <f>[48]Agosto!$D$28</f>
        <v>12.9</v>
      </c>
      <c r="Z50" s="104">
        <f>[48]Agosto!$D$29</f>
        <v>10.6</v>
      </c>
      <c r="AA50" s="104">
        <f>[48]Agosto!$D$30</f>
        <v>10.5</v>
      </c>
      <c r="AB50" s="104">
        <f>[48]Agosto!$D$31</f>
        <v>10.6</v>
      </c>
      <c r="AC50" s="104">
        <f>[48]Agosto!$D$32</f>
        <v>14.4</v>
      </c>
      <c r="AD50" s="104">
        <f>[48]Agosto!$D$33</f>
        <v>15.7</v>
      </c>
      <c r="AE50" s="104">
        <f>[48]Agosto!$D$34</f>
        <v>19</v>
      </c>
      <c r="AF50" s="104">
        <f>[48]Agosto!$D$35</f>
        <v>18.7</v>
      </c>
      <c r="AG50" s="109">
        <f t="shared" si="2"/>
        <v>3.8</v>
      </c>
      <c r="AH50" s="108">
        <f t="shared" si="1"/>
        <v>14.461290322580645</v>
      </c>
      <c r="AJ50" t="s">
        <v>35</v>
      </c>
    </row>
    <row r="51" spans="1:38" x14ac:dyDescent="0.2">
      <c r="A51" s="47" t="s">
        <v>210</v>
      </c>
      <c r="B51" s="104">
        <f>[49]Agosto!$D$5</f>
        <v>12.5</v>
      </c>
      <c r="C51" s="104">
        <f>[49]Agosto!$D$6</f>
        <v>18.100000000000001</v>
      </c>
      <c r="D51" s="104">
        <f>[49]Agosto!$D$7</f>
        <v>19.5</v>
      </c>
      <c r="E51" s="104">
        <f>[49]Agosto!$D$8</f>
        <v>17</v>
      </c>
      <c r="F51" s="104">
        <f>[49]Agosto!$D$9</f>
        <v>15.5</v>
      </c>
      <c r="G51" s="104">
        <f>[49]Agosto!$D$10</f>
        <v>11</v>
      </c>
      <c r="H51" s="104">
        <f>[49]Agosto!$D$11</f>
        <v>11.7</v>
      </c>
      <c r="I51" s="104">
        <f>[49]Agosto!$D$12</f>
        <v>12</v>
      </c>
      <c r="J51" s="104">
        <f>[49]Agosto!$D$13</f>
        <v>9</v>
      </c>
      <c r="K51" s="104">
        <f>[49]Agosto!$D$14</f>
        <v>3.9</v>
      </c>
      <c r="L51" s="104">
        <f>[49]Agosto!$D$15</f>
        <v>1.5</v>
      </c>
      <c r="M51" s="104">
        <f>[49]Agosto!$D$16</f>
        <v>3.5</v>
      </c>
      <c r="N51" s="104">
        <f>[49]Agosto!$D$17</f>
        <v>4.0999999999999996</v>
      </c>
      <c r="O51" s="104">
        <f>[49]Agosto!$D$18</f>
        <v>3.9</v>
      </c>
      <c r="P51" s="104">
        <f>[49]Agosto!$D$19</f>
        <v>6</v>
      </c>
      <c r="Q51" s="104">
        <f>[49]Agosto!$D$20</f>
        <v>8.9</v>
      </c>
      <c r="R51" s="104">
        <f>[49]Agosto!$D$21</f>
        <v>14.6</v>
      </c>
      <c r="S51" s="104">
        <f>[49]Agosto!$D$22</f>
        <v>17.399999999999999</v>
      </c>
      <c r="T51" s="104">
        <f>[49]Agosto!$D$23</f>
        <v>19.8</v>
      </c>
      <c r="U51" s="104">
        <f>[49]Agosto!$D$24</f>
        <v>20</v>
      </c>
      <c r="V51" s="104">
        <f>[49]Agosto!$D$25</f>
        <v>17.5</v>
      </c>
      <c r="W51" s="104">
        <f>[49]Agosto!$D$26</f>
        <v>17.7</v>
      </c>
      <c r="X51" s="104">
        <f>[49]Agosto!$D$27</f>
        <v>14.6</v>
      </c>
      <c r="Y51" s="104">
        <f>[49]Agosto!$D$28</f>
        <v>12.8</v>
      </c>
      <c r="Z51" s="104">
        <f>[49]Agosto!$D$29</f>
        <v>12.4</v>
      </c>
      <c r="AA51" s="104">
        <f>[49]Agosto!$D$30</f>
        <v>12.9</v>
      </c>
      <c r="AB51" s="104">
        <f>[49]Agosto!$D$31</f>
        <v>15</v>
      </c>
      <c r="AC51" s="104">
        <f>[49]Agosto!$D$32</f>
        <v>14.3</v>
      </c>
      <c r="AD51" s="104">
        <f>[49]Agosto!$D$33</f>
        <v>17.7</v>
      </c>
      <c r="AE51" s="104">
        <f>[49]Agosto!$D$34</f>
        <v>15.7</v>
      </c>
      <c r="AF51" s="104">
        <f>[49]Agosto!$D$35</f>
        <v>16.3</v>
      </c>
      <c r="AG51" s="109">
        <f t="shared" si="2"/>
        <v>1.5</v>
      </c>
      <c r="AH51" s="108">
        <f t="shared" si="1"/>
        <v>12.8</v>
      </c>
    </row>
    <row r="52" spans="1:38" x14ac:dyDescent="0.2">
      <c r="A52" s="47" t="s">
        <v>14</v>
      </c>
      <c r="B52" s="104">
        <f>[50]Agosto!$D$5</f>
        <v>9.5</v>
      </c>
      <c r="C52" s="104">
        <f>[50]Agosto!$D$6</f>
        <v>15.8</v>
      </c>
      <c r="D52" s="104">
        <f>[50]Agosto!$D$7</f>
        <v>14.9</v>
      </c>
      <c r="E52" s="104">
        <f>[50]Agosto!$D$8</f>
        <v>17.5</v>
      </c>
      <c r="F52" s="104">
        <f>[50]Agosto!$D$9</f>
        <v>17.7</v>
      </c>
      <c r="G52" s="104">
        <f>[50]Agosto!$D$10</f>
        <v>11.5</v>
      </c>
      <c r="H52" s="104">
        <f>[50]Agosto!$D$11</f>
        <v>13.4</v>
      </c>
      <c r="I52" s="104">
        <f>[50]Agosto!$D$12</f>
        <v>14.1</v>
      </c>
      <c r="J52" s="104">
        <f>[50]Agosto!$D$13</f>
        <v>10</v>
      </c>
      <c r="K52" s="104">
        <f>[50]Agosto!$D$14</f>
        <v>5.8</v>
      </c>
      <c r="L52" s="104">
        <f>[50]Agosto!$D$15</f>
        <v>4.9000000000000004</v>
      </c>
      <c r="M52" s="104">
        <f>[50]Agosto!$D$16</f>
        <v>7.2</v>
      </c>
      <c r="N52" s="104">
        <f>[50]Agosto!$D$17</f>
        <v>5.6</v>
      </c>
      <c r="O52" s="104">
        <f>[50]Agosto!$D$18</f>
        <v>8.8000000000000007</v>
      </c>
      <c r="P52" s="104">
        <f>[50]Agosto!$D$19</f>
        <v>9.6</v>
      </c>
      <c r="Q52" s="104">
        <f>[50]Agosto!$D$20</f>
        <v>12.1</v>
      </c>
      <c r="R52" s="104">
        <f>[50]Agosto!$D$21</f>
        <v>15.3</v>
      </c>
      <c r="S52" s="104">
        <f>[50]Agosto!$D$22</f>
        <v>14.9</v>
      </c>
      <c r="T52" s="104">
        <f>[50]Agosto!$D$23</f>
        <v>14.3</v>
      </c>
      <c r="U52" s="104">
        <f>[50]Agosto!$D$24</f>
        <v>18.100000000000001</v>
      </c>
      <c r="V52" s="104">
        <f>[50]Agosto!$D$25</f>
        <v>19</v>
      </c>
      <c r="W52" s="104">
        <f>[50]Agosto!$D$26</f>
        <v>18.5</v>
      </c>
      <c r="X52" s="104">
        <f>[50]Agosto!$D$27</f>
        <v>18.5</v>
      </c>
      <c r="Y52" s="104">
        <f>[50]Agosto!$D$28</f>
        <v>15.7</v>
      </c>
      <c r="Z52" s="104">
        <f>[50]Agosto!$D$29</f>
        <v>14.8</v>
      </c>
      <c r="AA52" s="104">
        <f>[50]Agosto!$D$30</f>
        <v>15.6</v>
      </c>
      <c r="AB52" s="104">
        <f>[50]Agosto!$D$31</f>
        <v>15.7</v>
      </c>
      <c r="AC52" s="104">
        <f>[50]Agosto!$D$32</f>
        <v>17.2</v>
      </c>
      <c r="AD52" s="104">
        <f>[50]Agosto!$D$33</f>
        <v>18</v>
      </c>
      <c r="AE52" s="104">
        <f>[50]Agosto!$D$34</f>
        <v>15.5</v>
      </c>
      <c r="AF52" s="104">
        <f>[50]Agosto!$D$35</f>
        <v>15.6</v>
      </c>
      <c r="AG52" s="109">
        <f t="shared" si="2"/>
        <v>4.9000000000000004</v>
      </c>
      <c r="AH52" s="108">
        <f t="shared" si="1"/>
        <v>13.712903225806452</v>
      </c>
    </row>
    <row r="53" spans="1:38" x14ac:dyDescent="0.2">
      <c r="A53" s="47" t="s">
        <v>145</v>
      </c>
      <c r="B53" s="104">
        <f>[51]Agosto!$D$5</f>
        <v>11.4</v>
      </c>
      <c r="C53" s="104">
        <f>[51]Agosto!$D$6</f>
        <v>14.2</v>
      </c>
      <c r="D53" s="104">
        <f>[51]Agosto!$D$7</f>
        <v>17.8</v>
      </c>
      <c r="E53" s="104">
        <f>[51]Agosto!$D$8</f>
        <v>19.3</v>
      </c>
      <c r="F53" s="104">
        <f>[51]Agosto!$D$9</f>
        <v>18.5</v>
      </c>
      <c r="G53" s="104">
        <f>[51]Agosto!$D$10</f>
        <v>13.6</v>
      </c>
      <c r="H53" s="104">
        <f>[51]Agosto!$D$11</f>
        <v>11.8</v>
      </c>
      <c r="I53" s="104">
        <f>[51]Agosto!$D$12</f>
        <v>14</v>
      </c>
      <c r="J53" s="104">
        <f>[51]Agosto!$D$13</f>
        <v>12.6</v>
      </c>
      <c r="K53" s="104">
        <f>[51]Agosto!$D$14</f>
        <v>7.4</v>
      </c>
      <c r="L53" s="104">
        <f>[51]Agosto!$D$15</f>
        <v>7.6</v>
      </c>
      <c r="M53" s="104">
        <f>[51]Agosto!$D$16</f>
        <v>3.7</v>
      </c>
      <c r="N53" s="104">
        <f>[51]Agosto!$D$17</f>
        <v>4.9000000000000004</v>
      </c>
      <c r="O53" s="104">
        <f>[51]Agosto!$D$18</f>
        <v>5.7</v>
      </c>
      <c r="P53" s="104">
        <f>[51]Agosto!$D$19</f>
        <v>7.8</v>
      </c>
      <c r="Q53" s="104">
        <f>[51]Agosto!$D$20</f>
        <v>10.199999999999999</v>
      </c>
      <c r="R53" s="104">
        <f>[51]Agosto!$D$21</f>
        <v>12.3</v>
      </c>
      <c r="S53" s="104">
        <f>[51]Agosto!$D$22</f>
        <v>13.6</v>
      </c>
      <c r="T53" s="104">
        <f>[51]Agosto!$D$23</f>
        <v>14.5</v>
      </c>
      <c r="U53" s="104">
        <f>[51]Agosto!$D$24</f>
        <v>17.600000000000001</v>
      </c>
      <c r="V53" s="104">
        <f>[51]Agosto!$D$25</f>
        <v>17</v>
      </c>
      <c r="W53" s="104">
        <f>[51]Agosto!$D$26</f>
        <v>15.3</v>
      </c>
      <c r="X53" s="104">
        <f>[51]Agosto!$D$27</f>
        <v>12.5</v>
      </c>
      <c r="Y53" s="104">
        <f>[51]Agosto!$D$28</f>
        <v>16.100000000000001</v>
      </c>
      <c r="Z53" s="104">
        <f>[51]Agosto!$D$29</f>
        <v>10.9</v>
      </c>
      <c r="AA53" s="104">
        <f>[51]Agosto!$D$30</f>
        <v>12.8</v>
      </c>
      <c r="AB53" s="104">
        <f>[51]Agosto!$D$31</f>
        <v>14</v>
      </c>
      <c r="AC53" s="104">
        <f>[51]Agosto!$D$32</f>
        <v>16.2</v>
      </c>
      <c r="AD53" s="104">
        <f>[51]Agosto!$D$33</f>
        <v>15.5</v>
      </c>
      <c r="AE53" s="104">
        <f>[51]Agosto!$D$34</f>
        <v>16.399999999999999</v>
      </c>
      <c r="AF53" s="104">
        <f>[51]Agosto!$D$35</f>
        <v>17</v>
      </c>
      <c r="AG53" s="109">
        <f t="shared" si="2"/>
        <v>3.7</v>
      </c>
      <c r="AH53" s="108">
        <f t="shared" si="1"/>
        <v>12.974193548387095</v>
      </c>
      <c r="AJ53" t="s">
        <v>35</v>
      </c>
      <c r="AL53" t="s">
        <v>35</v>
      </c>
    </row>
    <row r="54" spans="1:38" x14ac:dyDescent="0.2">
      <c r="A54" s="47" t="s">
        <v>15</v>
      </c>
      <c r="B54" s="104">
        <f>[52]Agosto!$D$5</f>
        <v>12.2</v>
      </c>
      <c r="C54" s="104">
        <f>[52]Agosto!$D$6</f>
        <v>15.5</v>
      </c>
      <c r="D54" s="104">
        <f>[52]Agosto!$D$7</f>
        <v>17.899999999999999</v>
      </c>
      <c r="E54" s="104">
        <f>[52]Agosto!$D$8</f>
        <v>16.600000000000001</v>
      </c>
      <c r="F54" s="104">
        <f>[52]Agosto!$D$9</f>
        <v>14.8</v>
      </c>
      <c r="G54" s="104">
        <f>[52]Agosto!$D$10</f>
        <v>14.5</v>
      </c>
      <c r="H54" s="104">
        <f>[52]Agosto!$D$11</f>
        <v>13.9</v>
      </c>
      <c r="I54" s="104">
        <f>[52]Agosto!$D$12</f>
        <v>10.199999999999999</v>
      </c>
      <c r="J54" s="104">
        <f>[52]Agosto!$D$13</f>
        <v>3.8</v>
      </c>
      <c r="K54" s="104">
        <f>[52]Agosto!$D$14</f>
        <v>4.8</v>
      </c>
      <c r="L54" s="104">
        <f>[52]Agosto!$D$15</f>
        <v>8.4</v>
      </c>
      <c r="M54" s="104">
        <f>[52]Agosto!$D$16</f>
        <v>8.6999999999999993</v>
      </c>
      <c r="N54" s="104">
        <f>[52]Agosto!$D$17</f>
        <v>9</v>
      </c>
      <c r="O54" s="104">
        <f>[52]Agosto!$D$18</f>
        <v>13.1</v>
      </c>
      <c r="P54" s="104">
        <f>[52]Agosto!$D$19</f>
        <v>13.8</v>
      </c>
      <c r="Q54" s="104">
        <f>[52]Agosto!$D$20</f>
        <v>12.5</v>
      </c>
      <c r="R54" s="104">
        <f>[52]Agosto!$D$21</f>
        <v>15.6</v>
      </c>
      <c r="S54" s="104">
        <f>[52]Agosto!$D$22</f>
        <v>16</v>
      </c>
      <c r="T54" s="104">
        <f>[52]Agosto!$D$23</f>
        <v>12.4</v>
      </c>
      <c r="U54" s="104">
        <f>[52]Agosto!$D$24</f>
        <v>11.1</v>
      </c>
      <c r="V54" s="104">
        <f>[52]Agosto!$D$25</f>
        <v>14.3</v>
      </c>
      <c r="W54" s="104">
        <f>[52]Agosto!$D$26</f>
        <v>23.1</v>
      </c>
      <c r="X54" s="104">
        <f>[52]Agosto!$D$27</f>
        <v>13.4</v>
      </c>
      <c r="Y54" s="104">
        <f>[52]Agosto!$D$28</f>
        <v>6.8</v>
      </c>
      <c r="Z54" s="104">
        <f>[52]Agosto!$D$29</f>
        <v>6</v>
      </c>
      <c r="AA54" s="104">
        <f>[52]Agosto!$D$30</f>
        <v>5.3</v>
      </c>
      <c r="AB54" s="104">
        <f>[52]Agosto!$D$31</f>
        <v>9.8000000000000007</v>
      </c>
      <c r="AC54" s="104">
        <f>[52]Agosto!$D$32</f>
        <v>13</v>
      </c>
      <c r="AD54" s="104">
        <f>[52]Agosto!$D$33</f>
        <v>14.1</v>
      </c>
      <c r="AE54" s="104">
        <f>[52]Agosto!$D$34</f>
        <v>15.8</v>
      </c>
      <c r="AF54" s="104">
        <f>[52]Agosto!$D$35</f>
        <v>16.5</v>
      </c>
      <c r="AG54" s="109">
        <f t="shared" si="2"/>
        <v>3.8</v>
      </c>
      <c r="AH54" s="108">
        <f t="shared" si="1"/>
        <v>12.351612903225808</v>
      </c>
      <c r="AI54" s="12" t="s">
        <v>35</v>
      </c>
      <c r="AJ54" t="s">
        <v>35</v>
      </c>
      <c r="AL54" t="s">
        <v>35</v>
      </c>
    </row>
    <row r="55" spans="1:38" x14ac:dyDescent="0.2">
      <c r="A55" s="47" t="s">
        <v>16</v>
      </c>
      <c r="B55" s="104">
        <f>[53]Agosto!$D$5</f>
        <v>21</v>
      </c>
      <c r="C55" s="104">
        <f>[53]Agosto!$D$6</f>
        <v>25.1</v>
      </c>
      <c r="D55" s="104">
        <f>[53]Agosto!$D$7</f>
        <v>24.7</v>
      </c>
      <c r="E55" s="104">
        <f>[53]Agosto!$D$8</f>
        <v>19.600000000000001</v>
      </c>
      <c r="F55" s="104">
        <f>[53]Agosto!$D$9</f>
        <v>17.3</v>
      </c>
      <c r="G55" s="104">
        <f>[53]Agosto!$D$10</f>
        <v>17.399999999999999</v>
      </c>
      <c r="H55" s="104">
        <f>[53]Agosto!$D$11</f>
        <v>19</v>
      </c>
      <c r="I55" s="104">
        <f>[53]Agosto!$D$12</f>
        <v>14.4</v>
      </c>
      <c r="J55" s="104">
        <f>[53]Agosto!$D$13</f>
        <v>7.4</v>
      </c>
      <c r="K55" s="104">
        <f>[53]Agosto!$D$14</f>
        <v>4.8</v>
      </c>
      <c r="L55" s="104">
        <f>[53]Agosto!$D$15</f>
        <v>6.4</v>
      </c>
      <c r="M55" s="104">
        <f>[53]Agosto!$D$16</f>
        <v>7.8</v>
      </c>
      <c r="N55" s="104">
        <f>[53]Agosto!$D$17</f>
        <v>8.6</v>
      </c>
      <c r="O55" s="104">
        <f>[53]Agosto!$D$18</f>
        <v>13.2</v>
      </c>
      <c r="P55" s="104">
        <f>[53]Agosto!$D$19</f>
        <v>12.8</v>
      </c>
      <c r="Q55" s="104">
        <f>[53]Agosto!$D$20</f>
        <v>13.4</v>
      </c>
      <c r="R55" s="104">
        <f>[53]Agosto!$D$21</f>
        <v>18.600000000000001</v>
      </c>
      <c r="S55" s="104">
        <f>[53]Agosto!$D$22</f>
        <v>20.9</v>
      </c>
      <c r="T55" s="104">
        <f>[53]Agosto!$D$23</f>
        <v>17.7</v>
      </c>
      <c r="U55" s="104">
        <f>[53]Agosto!$D$24</f>
        <v>15.5</v>
      </c>
      <c r="V55" s="104">
        <f>[53]Agosto!$D$25</f>
        <v>18.100000000000001</v>
      </c>
      <c r="W55" s="104">
        <f>[53]Agosto!$D$26</f>
        <v>27.7</v>
      </c>
      <c r="X55" s="104">
        <f>[53]Agosto!$D$27</f>
        <v>14</v>
      </c>
      <c r="Y55" s="104">
        <f>[53]Agosto!$D$28</f>
        <v>10.4</v>
      </c>
      <c r="Z55" s="104">
        <f>[53]Agosto!$D$29</f>
        <v>8.6</v>
      </c>
      <c r="AA55" s="104">
        <f>[53]Agosto!$D$30</f>
        <v>7</v>
      </c>
      <c r="AB55" s="104">
        <f>[53]Agosto!$D$31</f>
        <v>6.9</v>
      </c>
      <c r="AC55" s="104">
        <f>[53]Agosto!$D$32</f>
        <v>15.6</v>
      </c>
      <c r="AD55" s="104">
        <f>[53]Agosto!$D$33</f>
        <v>14.8</v>
      </c>
      <c r="AE55" s="104">
        <f>[53]Agosto!$D$34</f>
        <v>18.2</v>
      </c>
      <c r="AF55" s="104">
        <f>[53]Agosto!$D$35</f>
        <v>24.5</v>
      </c>
      <c r="AG55" s="109">
        <f t="shared" si="2"/>
        <v>4.8</v>
      </c>
      <c r="AH55" s="108">
        <f t="shared" si="1"/>
        <v>15.206451612903226</v>
      </c>
      <c r="AJ55" t="s">
        <v>35</v>
      </c>
      <c r="AK55" t="s">
        <v>35</v>
      </c>
    </row>
    <row r="56" spans="1:38" x14ac:dyDescent="0.2">
      <c r="A56" s="47" t="s">
        <v>208</v>
      </c>
      <c r="B56" s="104">
        <f>[54]Agosto!$D$5</f>
        <v>26.6</v>
      </c>
      <c r="C56" s="104">
        <f>[54]Agosto!$D$6</f>
        <v>25.9</v>
      </c>
      <c r="D56" s="104">
        <f>[54]Agosto!$D$7</f>
        <v>26.6</v>
      </c>
      <c r="E56" s="104">
        <f>[54]Agosto!$D$8</f>
        <v>19.8</v>
      </c>
      <c r="F56" s="104">
        <f>[54]Agosto!$D$9</f>
        <v>18.8</v>
      </c>
      <c r="G56" s="104">
        <f>[54]Agosto!$D$10</f>
        <v>18.8</v>
      </c>
      <c r="H56" s="104">
        <f>[54]Agosto!$D$11</f>
        <v>17.899999999999999</v>
      </c>
      <c r="I56" s="104">
        <f>[54]Agosto!$D$12</f>
        <v>16.7</v>
      </c>
      <c r="J56" s="104">
        <f>[54]Agosto!$D$13</f>
        <v>8.3000000000000007</v>
      </c>
      <c r="K56" s="104">
        <f>[54]Agosto!$D$14</f>
        <v>5.5</v>
      </c>
      <c r="L56" s="104">
        <f>[54]Agosto!$D$15</f>
        <v>8.1</v>
      </c>
      <c r="M56" s="104">
        <f>[54]Agosto!$D$16</f>
        <v>9.9</v>
      </c>
      <c r="N56" s="104">
        <f>[54]Agosto!$D$17</f>
        <v>11.3</v>
      </c>
      <c r="O56" s="104">
        <f>[54]Agosto!$D$18</f>
        <v>16.399999999999999</v>
      </c>
      <c r="P56" s="104">
        <f>[54]Agosto!$D$19</f>
        <v>16.899999999999999</v>
      </c>
      <c r="Q56" s="104">
        <f>[54]Agosto!$D$20</f>
        <v>15</v>
      </c>
      <c r="R56" s="104">
        <f>[54]Agosto!$D$21</f>
        <v>21.8</v>
      </c>
      <c r="S56" s="104">
        <f>[54]Agosto!$D$22</f>
        <v>26.9</v>
      </c>
      <c r="T56" s="104">
        <f>[54]Agosto!$D$23</f>
        <v>21</v>
      </c>
      <c r="U56" s="104">
        <f>[54]Agosto!$D$24</f>
        <v>18.399999999999999</v>
      </c>
      <c r="V56" s="104">
        <f>[54]Agosto!$D$25</f>
        <v>19.7</v>
      </c>
      <c r="W56" s="104">
        <f>[54]Agosto!$D$26</f>
        <v>29.1</v>
      </c>
      <c r="X56" s="104">
        <f>[54]Agosto!$D$27</f>
        <v>15.6</v>
      </c>
      <c r="Y56" s="104">
        <f>[54]Agosto!$D$28</f>
        <v>13.2</v>
      </c>
      <c r="Z56" s="104">
        <f>[54]Agosto!$D$29</f>
        <v>10.6</v>
      </c>
      <c r="AA56" s="104">
        <f>[54]Agosto!$D$30</f>
        <v>7.6</v>
      </c>
      <c r="AB56" s="104">
        <f>[54]Agosto!$D$31</f>
        <v>10.5</v>
      </c>
      <c r="AC56" s="104">
        <f>[54]Agosto!$D$32</f>
        <v>17.5</v>
      </c>
      <c r="AD56" s="104">
        <f>[54]Agosto!$D$33</f>
        <v>16.600000000000001</v>
      </c>
      <c r="AE56" s="104">
        <f>[54]Agosto!$D$34</f>
        <v>28.3</v>
      </c>
      <c r="AF56" s="104">
        <f>[54]Agosto!$D$35</f>
        <v>28.5</v>
      </c>
      <c r="AG56" s="109">
        <f t="shared" si="2"/>
        <v>5.5</v>
      </c>
      <c r="AH56" s="108">
        <f t="shared" si="1"/>
        <v>17.670967741935485</v>
      </c>
    </row>
    <row r="57" spans="1:38" x14ac:dyDescent="0.2">
      <c r="A57" s="47" t="s">
        <v>146</v>
      </c>
      <c r="B57" s="104">
        <f>[55]Agosto!$D$5</f>
        <v>10.3</v>
      </c>
      <c r="C57" s="104">
        <f>[55]Agosto!$D$6</f>
        <v>15.8</v>
      </c>
      <c r="D57" s="104">
        <f>[55]Agosto!$D$7</f>
        <v>17</v>
      </c>
      <c r="E57" s="104">
        <f>[55]Agosto!$D$8</f>
        <v>16.399999999999999</v>
      </c>
      <c r="F57" s="104">
        <f>[55]Agosto!$D$9</f>
        <v>15.5</v>
      </c>
      <c r="G57" s="104">
        <f>[55]Agosto!$D$10</f>
        <v>12.5</v>
      </c>
      <c r="H57" s="104">
        <f>[55]Agosto!$D$11</f>
        <v>12.2</v>
      </c>
      <c r="I57" s="104">
        <f>[55]Agosto!$D$12</f>
        <v>17.3</v>
      </c>
      <c r="J57" s="104">
        <f>[55]Agosto!$D$13</f>
        <v>8.1</v>
      </c>
      <c r="K57" s="104">
        <f>[55]Agosto!$D$14</f>
        <v>4</v>
      </c>
      <c r="L57" s="104">
        <f>[55]Agosto!$D$15</f>
        <v>3.3</v>
      </c>
      <c r="M57" s="104">
        <f>[55]Agosto!$D$16</f>
        <v>5.8</v>
      </c>
      <c r="N57" s="104">
        <f>[55]Agosto!$D$17</f>
        <v>5.6</v>
      </c>
      <c r="O57" s="104">
        <f>[55]Agosto!$D$18</f>
        <v>7.4</v>
      </c>
      <c r="P57" s="104">
        <f>[55]Agosto!$D$19</f>
        <v>7.5</v>
      </c>
      <c r="Q57" s="104">
        <f>[55]Agosto!$D$20</f>
        <v>10</v>
      </c>
      <c r="R57" s="104">
        <f>[55]Agosto!$D$21</f>
        <v>14.2</v>
      </c>
      <c r="S57" s="104">
        <f>[55]Agosto!$D$22</f>
        <v>14.4</v>
      </c>
      <c r="T57" s="104">
        <f>[55]Agosto!$D$23</f>
        <v>15.5</v>
      </c>
      <c r="U57" s="104">
        <f>[55]Agosto!$D$24</f>
        <v>16.899999999999999</v>
      </c>
      <c r="V57" s="104">
        <f>[55]Agosto!$D$25</f>
        <v>18.100000000000001</v>
      </c>
      <c r="W57" s="104">
        <f>[55]Agosto!$D$26</f>
        <v>17.399999999999999</v>
      </c>
      <c r="X57" s="104">
        <f>[55]Agosto!$D$27</f>
        <v>16.8</v>
      </c>
      <c r="Y57" s="104">
        <f>[55]Agosto!$D$28</f>
        <v>15.6</v>
      </c>
      <c r="Z57" s="104">
        <f>[55]Agosto!$D$29</f>
        <v>10.8</v>
      </c>
      <c r="AA57" s="104">
        <f>[55]Agosto!$D$30</f>
        <v>12.3</v>
      </c>
      <c r="AB57" s="104">
        <f>[55]Agosto!$D$31</f>
        <v>12.1</v>
      </c>
      <c r="AC57" s="104">
        <f>[55]Agosto!$D$32</f>
        <v>16.2</v>
      </c>
      <c r="AD57" s="104">
        <f>[55]Agosto!$D$33</f>
        <v>13.8</v>
      </c>
      <c r="AE57" s="104">
        <f>[55]Agosto!$D$34</f>
        <v>15.3</v>
      </c>
      <c r="AF57" s="104">
        <f>[55]Agosto!$D$35</f>
        <v>17.7</v>
      </c>
      <c r="AG57" s="109">
        <f t="shared" si="2"/>
        <v>3.3</v>
      </c>
      <c r="AH57" s="108">
        <f t="shared" si="1"/>
        <v>12.767741935483873</v>
      </c>
      <c r="AL57" t="s">
        <v>35</v>
      </c>
    </row>
    <row r="58" spans="1:38" x14ac:dyDescent="0.2">
      <c r="A58" s="47" t="s">
        <v>275</v>
      </c>
      <c r="B58" s="104" t="str">
        <f>[56]Agosto!$D$5</f>
        <v>*</v>
      </c>
      <c r="C58" s="104" t="str">
        <f>[56]Agosto!$D$6</f>
        <v>*</v>
      </c>
      <c r="D58" s="104">
        <f>[56]Agosto!$D$7</f>
        <v>24.7</v>
      </c>
      <c r="E58" s="104">
        <f>[56]Agosto!$D$8</f>
        <v>16.600000000000001</v>
      </c>
      <c r="F58" s="104">
        <f>[56]Agosto!$D$9</f>
        <v>14.7</v>
      </c>
      <c r="G58" s="104">
        <f>[56]Agosto!$D$10</f>
        <v>13</v>
      </c>
      <c r="H58" s="104">
        <f>[56]Agosto!$D$11</f>
        <v>13.1</v>
      </c>
      <c r="I58" s="104">
        <f>[56]Agosto!$D$12</f>
        <v>13.9</v>
      </c>
      <c r="J58" s="104">
        <f>[56]Agosto!$D$13</f>
        <v>6.5</v>
      </c>
      <c r="K58" s="104">
        <f>[56]Agosto!$D$14</f>
        <v>4.9000000000000004</v>
      </c>
      <c r="L58" s="104">
        <f>[56]Agosto!$D$15</f>
        <v>7.6</v>
      </c>
      <c r="M58" s="104">
        <f>[56]Agosto!$D$16</f>
        <v>9.3000000000000007</v>
      </c>
      <c r="N58" s="104">
        <f>[56]Agosto!$D$17</f>
        <v>10.7</v>
      </c>
      <c r="O58" s="104">
        <f>[56]Agosto!$D$18</f>
        <v>10</v>
      </c>
      <c r="P58" s="104">
        <f>[56]Agosto!$D$19</f>
        <v>11.1</v>
      </c>
      <c r="Q58" s="104">
        <f>[56]Agosto!$D$20</f>
        <v>12.3</v>
      </c>
      <c r="R58" s="104">
        <f>[56]Agosto!$D$21</f>
        <v>13.8</v>
      </c>
      <c r="S58" s="104">
        <f>[56]Agosto!$D$22</f>
        <v>17.5</v>
      </c>
      <c r="T58" s="104">
        <f>[56]Agosto!$D$23</f>
        <v>17.7</v>
      </c>
      <c r="U58" s="104">
        <f>[56]Agosto!$D$24</f>
        <v>15.3</v>
      </c>
      <c r="V58" s="104">
        <f>[56]Agosto!$D$25</f>
        <v>16</v>
      </c>
      <c r="W58" s="104">
        <f>[56]Agosto!$D$26</f>
        <v>20.5</v>
      </c>
      <c r="X58" s="104">
        <f>[56]Agosto!$D$27</f>
        <v>17.7</v>
      </c>
      <c r="Y58" s="104">
        <f>[56]Agosto!$D$28</f>
        <v>13.4</v>
      </c>
      <c r="Z58" s="104">
        <f>[56]Agosto!$D$29</f>
        <v>10.4</v>
      </c>
      <c r="AA58" s="104">
        <f>[56]Agosto!$D$30</f>
        <v>11</v>
      </c>
      <c r="AB58" s="104">
        <f>[56]Agosto!$D$31</f>
        <v>11.2</v>
      </c>
      <c r="AC58" s="104">
        <f>[56]Agosto!$D$32</f>
        <v>15.6</v>
      </c>
      <c r="AD58" s="104">
        <f>[56]Agosto!$D$33</f>
        <v>13.5</v>
      </c>
      <c r="AE58" s="104">
        <f>[56]Agosto!$D$34</f>
        <v>16.600000000000001</v>
      </c>
      <c r="AF58" s="104">
        <f>[56]Agosto!$D$35</f>
        <v>17.3</v>
      </c>
      <c r="AG58" s="109">
        <f t="shared" si="2"/>
        <v>4.9000000000000004</v>
      </c>
      <c r="AH58" s="108">
        <f t="shared" si="1"/>
        <v>13.651724137931035</v>
      </c>
    </row>
    <row r="59" spans="1:38" x14ac:dyDescent="0.2">
      <c r="A59" s="47" t="s">
        <v>17</v>
      </c>
      <c r="B59" s="104">
        <f>[57]Agosto!$D$5</f>
        <v>13.8</v>
      </c>
      <c r="C59" s="104">
        <f>[57]Agosto!$D$6</f>
        <v>18.7</v>
      </c>
      <c r="D59" s="104">
        <f>[57]Agosto!$D$7</f>
        <v>17.8</v>
      </c>
      <c r="E59" s="104">
        <f>[57]Agosto!$D$8</f>
        <v>17.2</v>
      </c>
      <c r="F59" s="104">
        <f>[57]Agosto!$D$9</f>
        <v>16.3</v>
      </c>
      <c r="G59" s="104">
        <f>[57]Agosto!$D$10</f>
        <v>11.7</v>
      </c>
      <c r="H59" s="104">
        <f>[57]Agosto!$D$11</f>
        <v>10</v>
      </c>
      <c r="I59" s="104">
        <f>[57]Agosto!$D$12</f>
        <v>16.2</v>
      </c>
      <c r="J59" s="104">
        <f>[57]Agosto!$D$13</f>
        <v>3.9</v>
      </c>
      <c r="K59" s="104">
        <f>[57]Agosto!$D$14</f>
        <v>-0.7</v>
      </c>
      <c r="L59" s="104">
        <f>[57]Agosto!$D$15</f>
        <v>0.6</v>
      </c>
      <c r="M59" s="104">
        <f>[57]Agosto!$D$16</f>
        <v>2.8</v>
      </c>
      <c r="N59" s="104">
        <f>[57]Agosto!$D$17</f>
        <v>3.9</v>
      </c>
      <c r="O59" s="104">
        <f>[57]Agosto!$D$18</f>
        <v>5.5</v>
      </c>
      <c r="P59" s="104">
        <f>[57]Agosto!$D$19</f>
        <v>5.4</v>
      </c>
      <c r="Q59" s="104">
        <f>[57]Agosto!$D$20</f>
        <v>7.4</v>
      </c>
      <c r="R59" s="104">
        <f>[57]Agosto!$D$21</f>
        <v>11</v>
      </c>
      <c r="S59" s="104">
        <f>[57]Agosto!$D$22</f>
        <v>15</v>
      </c>
      <c r="T59" s="104">
        <f>[57]Agosto!$D$23</f>
        <v>16.3</v>
      </c>
      <c r="U59" s="104">
        <f>[57]Agosto!$D$24</f>
        <v>14.3</v>
      </c>
      <c r="V59" s="104">
        <f>[57]Agosto!$D$25</f>
        <v>13.8</v>
      </c>
      <c r="W59" s="104">
        <f>[57]Agosto!$D$26</f>
        <v>18.399999999999999</v>
      </c>
      <c r="X59" s="104">
        <f>[57]Agosto!$D$27</f>
        <v>15</v>
      </c>
      <c r="Y59" s="104">
        <f>[57]Agosto!$D$28</f>
        <v>12.9</v>
      </c>
      <c r="Z59" s="104">
        <f>[57]Agosto!$D$29</f>
        <v>8.5</v>
      </c>
      <c r="AA59" s="104">
        <f>[57]Agosto!$D$30</f>
        <v>9.3000000000000007</v>
      </c>
      <c r="AB59" s="104">
        <f>[57]Agosto!$D$31</f>
        <v>5.3</v>
      </c>
      <c r="AC59" s="104">
        <f>[57]Agosto!$D$32</f>
        <v>11</v>
      </c>
      <c r="AD59" s="104">
        <f>[57]Agosto!$D$33</f>
        <v>12.4</v>
      </c>
      <c r="AE59" s="104">
        <f>[57]Agosto!$D$34</f>
        <v>18.5</v>
      </c>
      <c r="AF59" s="104">
        <f>[57]Agosto!$D$35</f>
        <v>17.3</v>
      </c>
      <c r="AG59" s="109">
        <f t="shared" si="2"/>
        <v>-0.7</v>
      </c>
      <c r="AH59" s="108">
        <f t="shared" si="1"/>
        <v>11.274193548387098</v>
      </c>
      <c r="AJ59" t="s">
        <v>35</v>
      </c>
      <c r="AK59" t="s">
        <v>35</v>
      </c>
      <c r="AL59" t="s">
        <v>35</v>
      </c>
    </row>
    <row r="60" spans="1:38" x14ac:dyDescent="0.2">
      <c r="A60" s="47" t="s">
        <v>130</v>
      </c>
      <c r="B60" s="104">
        <f>[58]Agosto!$D$5</f>
        <v>12.3</v>
      </c>
      <c r="C60" s="104">
        <f>[58]Agosto!$D$6</f>
        <v>18.8</v>
      </c>
      <c r="D60" s="104">
        <f>[58]Agosto!$D$7</f>
        <v>18.600000000000001</v>
      </c>
      <c r="E60" s="104">
        <f>[58]Agosto!$D$8</f>
        <v>17.100000000000001</v>
      </c>
      <c r="F60" s="104">
        <f>[58]Agosto!$D$9</f>
        <v>15.9</v>
      </c>
      <c r="G60" s="104">
        <f>[58]Agosto!$D$10</f>
        <v>11.5</v>
      </c>
      <c r="H60" s="104">
        <f>[58]Agosto!$D$11</f>
        <v>12.2</v>
      </c>
      <c r="I60" s="104">
        <f>[58]Agosto!$D$12</f>
        <v>14.2</v>
      </c>
      <c r="J60" s="104">
        <f>[58]Agosto!$D$13</f>
        <v>7.2</v>
      </c>
      <c r="K60" s="104">
        <f>[58]Agosto!$D$14</f>
        <v>0.8</v>
      </c>
      <c r="L60" s="104">
        <f>[58]Agosto!$D$15</f>
        <v>1.7</v>
      </c>
      <c r="M60" s="104">
        <f>[58]Agosto!$D$16</f>
        <v>5.6</v>
      </c>
      <c r="N60" s="104">
        <f>[58]Agosto!$D$17</f>
        <v>5.8</v>
      </c>
      <c r="O60" s="104">
        <f>[58]Agosto!$D$18</f>
        <v>5.0999999999999996</v>
      </c>
      <c r="P60" s="104">
        <f>[58]Agosto!$D$19</f>
        <v>7.4</v>
      </c>
      <c r="Q60" s="104">
        <f>[58]Agosto!$D$20</f>
        <v>9.3000000000000007</v>
      </c>
      <c r="R60" s="104">
        <f>[58]Agosto!$D$21</f>
        <v>14.5</v>
      </c>
      <c r="S60" s="104">
        <f>[58]Agosto!$D$22</f>
        <v>17.8</v>
      </c>
      <c r="T60" s="104">
        <f>[58]Agosto!$D$23</f>
        <v>17.899999999999999</v>
      </c>
      <c r="U60" s="104">
        <f>[58]Agosto!$D$24</f>
        <v>16.8</v>
      </c>
      <c r="V60" s="104">
        <f>[58]Agosto!$D$25</f>
        <v>17.100000000000001</v>
      </c>
      <c r="W60" s="104">
        <f>[58]Agosto!$D$26</f>
        <v>20.2</v>
      </c>
      <c r="X60" s="104">
        <f>[58]Agosto!$D$27</f>
        <v>15.4</v>
      </c>
      <c r="Y60" s="104">
        <f>[58]Agosto!$D$28</f>
        <v>15.2</v>
      </c>
      <c r="Z60" s="104">
        <f>[58]Agosto!$D$29</f>
        <v>11.6</v>
      </c>
      <c r="AA60" s="104">
        <f>[58]Agosto!$D$30</f>
        <v>12.4</v>
      </c>
      <c r="AB60" s="104">
        <f>[58]Agosto!$D$31</f>
        <v>10.3</v>
      </c>
      <c r="AC60" s="104">
        <f>[58]Agosto!$D$32</f>
        <v>13.8</v>
      </c>
      <c r="AD60" s="104">
        <f>[58]Agosto!$D$33</f>
        <v>14.4</v>
      </c>
      <c r="AE60" s="104">
        <f>[58]Agosto!$D$34</f>
        <v>16.3</v>
      </c>
      <c r="AF60" s="104">
        <f>[58]Agosto!$D$35</f>
        <v>17.8</v>
      </c>
      <c r="AG60" s="109">
        <f t="shared" si="2"/>
        <v>0.8</v>
      </c>
      <c r="AH60" s="108">
        <f t="shared" si="1"/>
        <v>12.74193548387097</v>
      </c>
      <c r="AJ60" t="s">
        <v>35</v>
      </c>
    </row>
    <row r="61" spans="1:38" x14ac:dyDescent="0.2">
      <c r="A61" s="47" t="s">
        <v>18</v>
      </c>
      <c r="B61" s="104">
        <f>[59]Agosto!$D$5</f>
        <v>15.5</v>
      </c>
      <c r="C61" s="104">
        <f>[59]Agosto!$D$6</f>
        <v>16.899999999999999</v>
      </c>
      <c r="D61" s="104">
        <f>[59]Agosto!$D$7</f>
        <v>17.7</v>
      </c>
      <c r="E61" s="104">
        <f>[59]Agosto!$D$8</f>
        <v>17.399999999999999</v>
      </c>
      <c r="F61" s="104">
        <f>[59]Agosto!$D$9</f>
        <v>15.6</v>
      </c>
      <c r="G61" s="104">
        <f>[59]Agosto!$D$10</f>
        <v>14.7</v>
      </c>
      <c r="H61" s="104">
        <f>[59]Agosto!$D$11</f>
        <v>14.5</v>
      </c>
      <c r="I61" s="104">
        <f>[59]Agosto!$D$12</f>
        <v>14.5</v>
      </c>
      <c r="J61" s="104">
        <f>[59]Agosto!$D$13</f>
        <v>7</v>
      </c>
      <c r="K61" s="104">
        <f>[59]Agosto!$D$14</f>
        <v>7.4</v>
      </c>
      <c r="L61" s="104">
        <f>[59]Agosto!$D$15</f>
        <v>7.3</v>
      </c>
      <c r="M61" s="104">
        <f>[59]Agosto!$D$16</f>
        <v>7.9</v>
      </c>
      <c r="N61" s="104">
        <f>[59]Agosto!$D$17</f>
        <v>9.1999999999999993</v>
      </c>
      <c r="O61" s="104">
        <f>[59]Agosto!$D$18</f>
        <v>10.1</v>
      </c>
      <c r="P61" s="104">
        <f>[59]Agosto!$D$19</f>
        <v>12.9</v>
      </c>
      <c r="Q61" s="104">
        <f>[59]Agosto!$D$20</f>
        <v>14.4</v>
      </c>
      <c r="R61" s="104">
        <f>[59]Agosto!$D$21</f>
        <v>18.399999999999999</v>
      </c>
      <c r="S61" s="104">
        <f>[59]Agosto!$D$22</f>
        <v>18.7</v>
      </c>
      <c r="T61" s="104">
        <f>[59]Agosto!$D$23</f>
        <v>19</v>
      </c>
      <c r="U61" s="104">
        <f>[59]Agosto!$D$24</f>
        <v>20.6</v>
      </c>
      <c r="V61" s="104">
        <f>[59]Agosto!$D$25</f>
        <v>19.3</v>
      </c>
      <c r="W61" s="104">
        <f>[59]Agosto!$D$26</f>
        <v>19.7</v>
      </c>
      <c r="X61" s="104">
        <f>[59]Agosto!$D$27</f>
        <v>17.5</v>
      </c>
      <c r="Y61" s="104">
        <f>[59]Agosto!$D$28</f>
        <v>14.7</v>
      </c>
      <c r="Z61" s="104">
        <f>[59]Agosto!$D$29</f>
        <v>9.6999999999999993</v>
      </c>
      <c r="AA61" s="104">
        <f>[59]Agosto!$D$30</f>
        <v>11.6</v>
      </c>
      <c r="AB61" s="104">
        <f>[59]Agosto!$D$31</f>
        <v>13.9</v>
      </c>
      <c r="AC61" s="104">
        <f>[59]Agosto!$D$32</f>
        <v>16.8</v>
      </c>
      <c r="AD61" s="104">
        <f>[59]Agosto!$D$33</f>
        <v>15.9</v>
      </c>
      <c r="AE61" s="104">
        <f>[59]Agosto!$D$34</f>
        <v>17.2</v>
      </c>
      <c r="AF61" s="104">
        <f>[59]Agosto!$D$35</f>
        <v>18.2</v>
      </c>
      <c r="AG61" s="109">
        <f t="shared" si="2"/>
        <v>7</v>
      </c>
      <c r="AH61" s="108">
        <f t="shared" si="1"/>
        <v>14.651612903225805</v>
      </c>
      <c r="AJ61" t="s">
        <v>35</v>
      </c>
      <c r="AL61" s="12" t="s">
        <v>35</v>
      </c>
    </row>
    <row r="62" spans="1:38" x14ac:dyDescent="0.2">
      <c r="A62" s="47" t="s">
        <v>19</v>
      </c>
      <c r="B62" s="104">
        <f>[60]Agosto!$D$5</f>
        <v>12.5</v>
      </c>
      <c r="C62" s="104">
        <f>[60]Agosto!$D$6</f>
        <v>17.2</v>
      </c>
      <c r="D62" s="104">
        <f>[60]Agosto!$D$7</f>
        <v>19.3</v>
      </c>
      <c r="E62" s="104">
        <f>[60]Agosto!$D$8</f>
        <v>16.399999999999999</v>
      </c>
      <c r="F62" s="104">
        <f>[60]Agosto!$D$9</f>
        <v>15.5</v>
      </c>
      <c r="G62" s="104">
        <f>[60]Agosto!$D$10</f>
        <v>14</v>
      </c>
      <c r="H62" s="104">
        <f>[60]Agosto!$D$11</f>
        <v>13.4</v>
      </c>
      <c r="I62" s="104">
        <f>[60]Agosto!$D$12</f>
        <v>10.199999999999999</v>
      </c>
      <c r="J62" s="104">
        <f>[60]Agosto!$D$13</f>
        <v>4.7</v>
      </c>
      <c r="K62" s="104">
        <f>[60]Agosto!$D$14</f>
        <v>3.8</v>
      </c>
      <c r="L62" s="104">
        <f>[60]Agosto!$D$15</f>
        <v>6.2</v>
      </c>
      <c r="M62" s="104">
        <f>[60]Agosto!$D$16</f>
        <v>7.8</v>
      </c>
      <c r="N62" s="104">
        <f>[60]Agosto!$D$17</f>
        <v>9.5</v>
      </c>
      <c r="O62" s="104">
        <f>[60]Agosto!$D$18</f>
        <v>11</v>
      </c>
      <c r="P62" s="104">
        <f>[60]Agosto!$D$19</f>
        <v>9.4</v>
      </c>
      <c r="Q62" s="104">
        <f>[60]Agosto!$D$20</f>
        <v>11.4</v>
      </c>
      <c r="R62" s="104">
        <f>[60]Agosto!$D$21</f>
        <v>13.2</v>
      </c>
      <c r="S62" s="104">
        <f>[60]Agosto!$D$22</f>
        <v>15.2</v>
      </c>
      <c r="T62" s="104">
        <f>[60]Agosto!$D$23</f>
        <v>12.7</v>
      </c>
      <c r="U62" s="104">
        <f>[60]Agosto!$D$24</f>
        <v>12.1</v>
      </c>
      <c r="V62" s="104">
        <f>[60]Agosto!$D$25</f>
        <v>13.6</v>
      </c>
      <c r="W62" s="104">
        <f>[60]Agosto!$D$26</f>
        <v>19.600000000000001</v>
      </c>
      <c r="X62" s="104">
        <f>[60]Agosto!$D$27</f>
        <v>12.5</v>
      </c>
      <c r="Y62" s="104">
        <f>[60]Agosto!$D$28</f>
        <v>7.3</v>
      </c>
      <c r="Z62" s="104">
        <f>[60]Agosto!$D$29</f>
        <v>6.9</v>
      </c>
      <c r="AA62" s="104">
        <f>[60]Agosto!$D$30</f>
        <v>5.9</v>
      </c>
      <c r="AB62" s="104">
        <f>[60]Agosto!$D$31</f>
        <v>8.6</v>
      </c>
      <c r="AC62" s="104">
        <f>[60]Agosto!$D$32</f>
        <v>12</v>
      </c>
      <c r="AD62" s="104">
        <f>[60]Agosto!$D$33</f>
        <v>13.3</v>
      </c>
      <c r="AE62" s="104">
        <f>[60]Agosto!$D$34</f>
        <v>16.3</v>
      </c>
      <c r="AF62" s="104">
        <f>[60]Agosto!$D$35</f>
        <v>16.8</v>
      </c>
      <c r="AG62" s="109">
        <f t="shared" si="2"/>
        <v>3.8</v>
      </c>
      <c r="AH62" s="108">
        <f t="shared" si="1"/>
        <v>11.880645161290323</v>
      </c>
      <c r="AI62" s="12" t="s">
        <v>35</v>
      </c>
      <c r="AJ62" t="s">
        <v>35</v>
      </c>
    </row>
    <row r="63" spans="1:38" x14ac:dyDescent="0.2">
      <c r="A63" s="47" t="s">
        <v>23</v>
      </c>
      <c r="B63" s="104">
        <f>[61]Agosto!$D$5</f>
        <v>18.600000000000001</v>
      </c>
      <c r="C63" s="104">
        <f>[61]Agosto!$D$6</f>
        <v>19.5</v>
      </c>
      <c r="D63" s="104">
        <f>[61]Agosto!$D$7</f>
        <v>19.3</v>
      </c>
      <c r="E63" s="104">
        <f>[61]Agosto!$D$8</f>
        <v>16.5</v>
      </c>
      <c r="F63" s="104">
        <f>[61]Agosto!$D$9</f>
        <v>15.8</v>
      </c>
      <c r="G63" s="104">
        <f>[61]Agosto!$D$10</f>
        <v>11.4</v>
      </c>
      <c r="H63" s="104">
        <f>[61]Agosto!$D$11</f>
        <v>12.4</v>
      </c>
      <c r="I63" s="104">
        <f>[61]Agosto!$D$12</f>
        <v>15.7</v>
      </c>
      <c r="J63" s="104">
        <f>[61]Agosto!$D$13</f>
        <v>6.4</v>
      </c>
      <c r="K63" s="104">
        <f>[61]Agosto!$D$14</f>
        <v>2.2999999999999998</v>
      </c>
      <c r="L63" s="104">
        <f>[61]Agosto!$D$15</f>
        <v>6.2</v>
      </c>
      <c r="M63" s="104">
        <f>[61]Agosto!$D$16</f>
        <v>6.3</v>
      </c>
      <c r="N63" s="104">
        <f>[61]Agosto!$D$17</f>
        <v>9.6999999999999993</v>
      </c>
      <c r="O63" s="104">
        <f>[61]Agosto!$D$18</f>
        <v>7.9</v>
      </c>
      <c r="P63" s="104">
        <f>[61]Agosto!$D$19</f>
        <v>10</v>
      </c>
      <c r="Q63" s="104">
        <f>[61]Agosto!$D$20</f>
        <v>14.6</v>
      </c>
      <c r="R63" s="104">
        <f>[61]Agosto!$D$21</f>
        <v>13.3</v>
      </c>
      <c r="S63" s="104">
        <f>[61]Agosto!$D$22</f>
        <v>19.899999999999999</v>
      </c>
      <c r="T63" s="104">
        <f>[61]Agosto!$D$23</f>
        <v>23.5</v>
      </c>
      <c r="U63" s="104">
        <f>[61]Agosto!$D$24</f>
        <v>14.5</v>
      </c>
      <c r="V63" s="104">
        <f>[61]Agosto!$D$25</f>
        <v>14.7</v>
      </c>
      <c r="W63" s="104">
        <f>[61]Agosto!$D$26</f>
        <v>23.7</v>
      </c>
      <c r="X63" s="104">
        <f>[61]Agosto!$D$27</f>
        <v>17.8</v>
      </c>
      <c r="Y63" s="104">
        <f>[61]Agosto!$D$28</f>
        <v>13.1</v>
      </c>
      <c r="Z63" s="104">
        <f>[61]Agosto!$D$29</f>
        <v>7.5</v>
      </c>
      <c r="AA63" s="104">
        <f>[61]Agosto!$D$30</f>
        <v>9.8000000000000007</v>
      </c>
      <c r="AB63" s="104">
        <f>[61]Agosto!$D$31</f>
        <v>7.5</v>
      </c>
      <c r="AC63" s="104">
        <f>[61]Agosto!$D$32</f>
        <v>14.8</v>
      </c>
      <c r="AD63" s="104">
        <f>[61]Agosto!$D$33</f>
        <v>13.2</v>
      </c>
      <c r="AE63" s="104">
        <f>[61]Agosto!$D$34</f>
        <v>19.5</v>
      </c>
      <c r="AF63" s="104">
        <f>[61]Agosto!$D$35</f>
        <v>20.2</v>
      </c>
      <c r="AG63" s="109">
        <f t="shared" si="2"/>
        <v>2.2999999999999998</v>
      </c>
      <c r="AH63" s="108">
        <f t="shared" si="1"/>
        <v>13.729032258064519</v>
      </c>
    </row>
    <row r="64" spans="1:38" x14ac:dyDescent="0.2">
      <c r="A64" s="47" t="s">
        <v>34</v>
      </c>
      <c r="B64" s="104">
        <f>[62]Agosto!$D$5</f>
        <v>18.5</v>
      </c>
      <c r="C64" s="104">
        <f>[62]Agosto!$D$6</f>
        <v>20.6</v>
      </c>
      <c r="D64" s="104">
        <f>[62]Agosto!$D$7</f>
        <v>22.1</v>
      </c>
      <c r="E64" s="104">
        <f>[62]Agosto!$D$8</f>
        <v>18.100000000000001</v>
      </c>
      <c r="F64" s="104">
        <f>[62]Agosto!$D$9</f>
        <v>16.100000000000001</v>
      </c>
      <c r="G64" s="104">
        <f>[62]Agosto!$D$10</f>
        <v>15.3</v>
      </c>
      <c r="H64" s="104">
        <f>[62]Agosto!$D$11</f>
        <v>15.8</v>
      </c>
      <c r="I64" s="104">
        <f>[62]Agosto!$D$12</f>
        <v>18.100000000000001</v>
      </c>
      <c r="J64" s="104">
        <f>[62]Agosto!$D$13</f>
        <v>11.7</v>
      </c>
      <c r="K64" s="104">
        <f>[62]Agosto!$D$14</f>
        <v>8.3000000000000007</v>
      </c>
      <c r="L64" s="104">
        <f>[62]Agosto!$D$15</f>
        <v>11.9</v>
      </c>
      <c r="M64" s="104">
        <f>[62]Agosto!$D$16</f>
        <v>9.1999999999999993</v>
      </c>
      <c r="N64" s="104">
        <f>[62]Agosto!$D$17</f>
        <v>12.4</v>
      </c>
      <c r="O64" s="104">
        <f>[62]Agosto!$D$18</f>
        <v>13.3</v>
      </c>
      <c r="P64" s="104">
        <f>[62]Agosto!$D$19</f>
        <v>17.2</v>
      </c>
      <c r="Q64" s="104">
        <f>[62]Agosto!$D$20</f>
        <v>16</v>
      </c>
      <c r="R64" s="104">
        <f>[62]Agosto!$D$21</f>
        <v>20.5</v>
      </c>
      <c r="S64" s="104">
        <f>[62]Agosto!$D$22</f>
        <v>20.2</v>
      </c>
      <c r="T64" s="104">
        <f>[62]Agosto!$D$23</f>
        <v>21.8</v>
      </c>
      <c r="U64" s="104">
        <f>[62]Agosto!$D$24</f>
        <v>22.9</v>
      </c>
      <c r="V64" s="104">
        <f>[62]Agosto!$D$25</f>
        <v>21.4</v>
      </c>
      <c r="W64" s="104">
        <f>[62]Agosto!$D$26</f>
        <v>19.899999999999999</v>
      </c>
      <c r="X64" s="104">
        <f>[62]Agosto!$D$27</f>
        <v>19.600000000000001</v>
      </c>
      <c r="Y64" s="104">
        <f>[62]Agosto!$D$28</f>
        <v>14.1</v>
      </c>
      <c r="Z64" s="104">
        <f>[62]Agosto!$D$29</f>
        <v>10.1</v>
      </c>
      <c r="AA64" s="104">
        <f>[62]Agosto!$D$30</f>
        <v>11</v>
      </c>
      <c r="AB64" s="104">
        <f>[62]Agosto!$D$31</f>
        <v>15.8</v>
      </c>
      <c r="AC64" s="104">
        <f>[62]Agosto!$D$32</f>
        <v>18.5</v>
      </c>
      <c r="AD64" s="104">
        <f>[62]Agosto!$D$33</f>
        <v>17.8</v>
      </c>
      <c r="AE64" s="104">
        <f>[62]Agosto!$D$34</f>
        <v>21.3</v>
      </c>
      <c r="AF64" s="104">
        <f>[62]Agosto!$D$35</f>
        <v>21.8</v>
      </c>
      <c r="AG64" s="109">
        <f t="shared" si="2"/>
        <v>8.3000000000000007</v>
      </c>
      <c r="AH64" s="108">
        <f t="shared" si="1"/>
        <v>16.816129032258068</v>
      </c>
      <c r="AI64" s="12" t="s">
        <v>35</v>
      </c>
      <c r="AJ64" t="s">
        <v>35</v>
      </c>
      <c r="AL64" t="s">
        <v>35</v>
      </c>
    </row>
    <row r="65" spans="1:39" x14ac:dyDescent="0.2">
      <c r="A65" s="47" t="s">
        <v>20</v>
      </c>
      <c r="B65" s="104">
        <f>[63]Agosto!$D$5</f>
        <v>13</v>
      </c>
      <c r="C65" s="104">
        <f>[63]Agosto!$D$6</f>
        <v>18.100000000000001</v>
      </c>
      <c r="D65" s="104">
        <f>[63]Agosto!$D$7</f>
        <v>16.899999999999999</v>
      </c>
      <c r="E65" s="104">
        <f>[63]Agosto!$D$8</f>
        <v>18</v>
      </c>
      <c r="F65" s="104">
        <f>[63]Agosto!$D$9</f>
        <v>17.600000000000001</v>
      </c>
      <c r="G65" s="104">
        <f>[63]Agosto!$D$10</f>
        <v>13.4</v>
      </c>
      <c r="H65" s="104">
        <f>[63]Agosto!$D$11</f>
        <v>13.9</v>
      </c>
      <c r="I65" s="104">
        <f>[63]Agosto!$D$12</f>
        <v>16.5</v>
      </c>
      <c r="J65" s="104">
        <f>[63]Agosto!$D$13</f>
        <v>10.5</v>
      </c>
      <c r="K65" s="104">
        <f>[63]Agosto!$D$14</f>
        <v>7.1</v>
      </c>
      <c r="L65" s="104">
        <f>[63]Agosto!$D$15</f>
        <v>7.8</v>
      </c>
      <c r="M65" s="104">
        <f>[63]Agosto!$D$16</f>
        <v>10.1</v>
      </c>
      <c r="N65" s="104">
        <f>[63]Agosto!$D$17</f>
        <v>9.5</v>
      </c>
      <c r="O65" s="104">
        <f>[63]Agosto!$D$18</f>
        <v>10.5</v>
      </c>
      <c r="P65" s="104">
        <f>[63]Agosto!$D$19</f>
        <v>11.4</v>
      </c>
      <c r="Q65" s="104">
        <f>[63]Agosto!$D$20</f>
        <v>13.2</v>
      </c>
      <c r="R65" s="104">
        <f>[63]Agosto!$D$21</f>
        <v>17.399999999999999</v>
      </c>
      <c r="S65" s="104">
        <f>[63]Agosto!$D$22</f>
        <v>17.100000000000001</v>
      </c>
      <c r="T65" s="104">
        <f>[63]Agosto!$D$23</f>
        <v>17.8</v>
      </c>
      <c r="U65" s="104">
        <f>[63]Agosto!$D$24</f>
        <v>20</v>
      </c>
      <c r="V65" s="104">
        <f>[63]Agosto!$D$25</f>
        <v>18.2</v>
      </c>
      <c r="W65" s="104">
        <f>[63]Agosto!$D$26</f>
        <v>20.2</v>
      </c>
      <c r="X65" s="104">
        <f>[63]Agosto!$D$27</f>
        <v>19.2</v>
      </c>
      <c r="Y65" s="104">
        <f>[63]Agosto!$D$28</f>
        <v>19.2</v>
      </c>
      <c r="Z65" s="104">
        <f>[63]Agosto!$D$29</f>
        <v>14.5</v>
      </c>
      <c r="AA65" s="104">
        <f>[63]Agosto!$D$30</f>
        <v>15.2</v>
      </c>
      <c r="AB65" s="104">
        <f>[63]Agosto!$D$31</f>
        <v>16.399999999999999</v>
      </c>
      <c r="AC65" s="104">
        <f>[63]Agosto!$D$32</f>
        <v>18.2</v>
      </c>
      <c r="AD65" s="104">
        <f>[63]Agosto!$D$33</f>
        <v>17.5</v>
      </c>
      <c r="AE65" s="104">
        <f>[63]Agosto!$D$34</f>
        <v>17.899999999999999</v>
      </c>
      <c r="AF65" s="104">
        <f>[63]Agosto!$D$35</f>
        <v>19.100000000000001</v>
      </c>
      <c r="AG65" s="109">
        <f t="shared" si="2"/>
        <v>7.1</v>
      </c>
      <c r="AH65" s="108">
        <f t="shared" si="1"/>
        <v>15.335483870967739</v>
      </c>
    </row>
    <row r="66" spans="1:39" s="5" customFormat="1" ht="17.100000000000001" customHeight="1" x14ac:dyDescent="0.2">
      <c r="A66" s="48" t="s">
        <v>156</v>
      </c>
      <c r="B66" s="105">
        <f t="shared" ref="B66:AG66" si="3">MIN(B5:B65)</f>
        <v>7.3</v>
      </c>
      <c r="C66" s="105">
        <f t="shared" si="3"/>
        <v>12.9</v>
      </c>
      <c r="D66" s="105">
        <f t="shared" si="3"/>
        <v>14.9</v>
      </c>
      <c r="E66" s="105">
        <f t="shared" si="3"/>
        <v>15.6</v>
      </c>
      <c r="F66" s="105">
        <f t="shared" si="3"/>
        <v>13.2</v>
      </c>
      <c r="G66" s="105">
        <f t="shared" si="3"/>
        <v>11</v>
      </c>
      <c r="H66" s="105">
        <f t="shared" si="3"/>
        <v>10</v>
      </c>
      <c r="I66" s="105">
        <f t="shared" si="3"/>
        <v>10.199999999999999</v>
      </c>
      <c r="J66" s="105">
        <f t="shared" si="3"/>
        <v>1.6</v>
      </c>
      <c r="K66" s="105">
        <f t="shared" si="3"/>
        <v>-0.7</v>
      </c>
      <c r="L66" s="105">
        <f t="shared" si="3"/>
        <v>0.6</v>
      </c>
      <c r="M66" s="105">
        <f t="shared" si="3"/>
        <v>2.8</v>
      </c>
      <c r="N66" s="105">
        <f t="shared" si="3"/>
        <v>3.7</v>
      </c>
      <c r="O66" s="105">
        <f t="shared" si="3"/>
        <v>3.9</v>
      </c>
      <c r="P66" s="105">
        <f t="shared" si="3"/>
        <v>5.4</v>
      </c>
      <c r="Q66" s="105">
        <f t="shared" si="3"/>
        <v>7.1</v>
      </c>
      <c r="R66" s="105">
        <f t="shared" si="3"/>
        <v>10.8</v>
      </c>
      <c r="S66" s="105">
        <f t="shared" si="3"/>
        <v>12.5</v>
      </c>
      <c r="T66" s="105">
        <f t="shared" si="3"/>
        <v>12.4</v>
      </c>
      <c r="U66" s="105">
        <f t="shared" si="3"/>
        <v>11.1</v>
      </c>
      <c r="V66" s="105">
        <f t="shared" si="3"/>
        <v>12.1</v>
      </c>
      <c r="W66" s="105">
        <f t="shared" si="3"/>
        <v>15.3</v>
      </c>
      <c r="X66" s="105">
        <f t="shared" si="3"/>
        <v>12.5</v>
      </c>
      <c r="Y66" s="105">
        <f t="shared" si="3"/>
        <v>6.4</v>
      </c>
      <c r="Z66" s="105">
        <f t="shared" si="3"/>
        <v>6</v>
      </c>
      <c r="AA66" s="105">
        <f t="shared" si="3"/>
        <v>2.7</v>
      </c>
      <c r="AB66" s="105">
        <f t="shared" si="3"/>
        <v>4.7</v>
      </c>
      <c r="AC66" s="105">
        <f t="shared" si="3"/>
        <v>8.6</v>
      </c>
      <c r="AD66" s="105">
        <f t="shared" si="3"/>
        <v>10.3</v>
      </c>
      <c r="AE66" s="105">
        <f t="shared" si="3"/>
        <v>12.5</v>
      </c>
      <c r="AF66" s="105">
        <f t="shared" si="3"/>
        <v>13.3</v>
      </c>
      <c r="AG66" s="109">
        <f t="shared" si="3"/>
        <v>-0.7</v>
      </c>
      <c r="AH66" s="108">
        <f>AVERAGE(AH5:AH65)</f>
        <v>14.426426048337849</v>
      </c>
      <c r="AL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4"/>
      <c r="AF67" s="49"/>
      <c r="AG67" s="42"/>
      <c r="AH67" s="43"/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L68" t="s">
        <v>35</v>
      </c>
      <c r="AM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9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44"/>
      <c r="AG71" s="42"/>
      <c r="AH71" s="43"/>
      <c r="AK71" t="s">
        <v>35</v>
      </c>
      <c r="AL71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45"/>
      <c r="AG72" s="42"/>
      <c r="AH72" s="43"/>
      <c r="AL72" t="s">
        <v>35</v>
      </c>
    </row>
    <row r="73" spans="1:39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  <c r="AL73" s="12" t="s">
        <v>35</v>
      </c>
    </row>
    <row r="74" spans="1:39" x14ac:dyDescent="0.2">
      <c r="AJ74" t="s">
        <v>35</v>
      </c>
    </row>
    <row r="76" spans="1:39" x14ac:dyDescent="0.2">
      <c r="AD76" s="2" t="s">
        <v>35</v>
      </c>
    </row>
    <row r="77" spans="1:39" x14ac:dyDescent="0.2">
      <c r="AL77" s="12" t="s">
        <v>35</v>
      </c>
    </row>
    <row r="78" spans="1:39" x14ac:dyDescent="0.2">
      <c r="AI78" s="12" t="s">
        <v>35</v>
      </c>
      <c r="AJ78" t="s">
        <v>35</v>
      </c>
      <c r="AM78" s="12" t="s">
        <v>35</v>
      </c>
    </row>
    <row r="81" spans="9:39" x14ac:dyDescent="0.2">
      <c r="I81" s="2" t="s">
        <v>35</v>
      </c>
      <c r="Y81" s="2" t="s">
        <v>35</v>
      </c>
      <c r="AB81" s="2" t="s">
        <v>35</v>
      </c>
      <c r="AI81" t="s">
        <v>35</v>
      </c>
    </row>
    <row r="88" spans="9:39" x14ac:dyDescent="0.2">
      <c r="AI88" s="12" t="s">
        <v>35</v>
      </c>
      <c r="AM88" t="s">
        <v>35</v>
      </c>
    </row>
    <row r="89" spans="9:39" x14ac:dyDescent="0.2">
      <c r="AM89" s="12" t="s">
        <v>35</v>
      </c>
    </row>
  </sheetData>
  <mergeCells count="34">
    <mergeCell ref="AF3:AF4"/>
    <mergeCell ref="K3:K4"/>
    <mergeCell ref="L3:L4"/>
    <mergeCell ref="G3:G4"/>
    <mergeCell ref="H3:H4"/>
    <mergeCell ref="M3:M4"/>
    <mergeCell ref="AE3:AE4"/>
    <mergeCell ref="Z3:Z4"/>
    <mergeCell ref="U3:U4"/>
    <mergeCell ref="T3:T4"/>
    <mergeCell ref="V3:V4"/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B2:AH2"/>
    <mergeCell ref="A2:A4"/>
    <mergeCell ref="S3:S4"/>
    <mergeCell ref="J3:J4"/>
    <mergeCell ref="B3:B4"/>
    <mergeCell ref="C3:C4"/>
    <mergeCell ref="D3:D4"/>
    <mergeCell ref="N3:N4"/>
    <mergeCell ref="E3:E4"/>
    <mergeCell ref="F3:F4"/>
    <mergeCell ref="I3:I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8"/>
  <sheetViews>
    <sheetView topLeftCell="A21" zoomScale="90" zoomScaleNormal="90" workbookViewId="0">
      <selection activeCell="A34" sqref="A34"/>
    </sheetView>
  </sheetViews>
  <sheetFormatPr defaultRowHeight="12.75" x14ac:dyDescent="0.2"/>
  <cols>
    <col min="1" max="1" width="43" style="2" bestFit="1" customWidth="1"/>
    <col min="2" max="2" width="6.85546875" style="2" bestFit="1" customWidth="1"/>
    <col min="3" max="5" width="5.42578125" style="2" bestFit="1" customWidth="1"/>
    <col min="6" max="6" width="6.85546875" style="2" bestFit="1" customWidth="1"/>
    <col min="7" max="25" width="5.42578125" style="2" bestFit="1" customWidth="1"/>
    <col min="26" max="26" width="6" style="2" customWidth="1"/>
    <col min="27" max="30" width="5.42578125" style="2" bestFit="1" customWidth="1"/>
    <col min="31" max="31" width="6.85546875" style="2" bestFit="1" customWidth="1"/>
    <col min="32" max="32" width="6.85546875" style="2" customWidth="1"/>
    <col min="33" max="33" width="6.5703125" style="7" bestFit="1" customWidth="1"/>
  </cols>
  <sheetData>
    <row r="1" spans="1:37" ht="20.100000000000001" customHeight="1" x14ac:dyDescent="0.2">
      <c r="A1" s="136" t="s">
        <v>164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8"/>
    </row>
    <row r="2" spans="1:37" s="4" customFormat="1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5"/>
    </row>
    <row r="3" spans="1:37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151" t="s">
        <v>26</v>
      </c>
    </row>
    <row r="4" spans="1:37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51"/>
    </row>
    <row r="5" spans="1:37" s="5" customFormat="1" x14ac:dyDescent="0.2">
      <c r="A5" s="47" t="s">
        <v>30</v>
      </c>
      <c r="B5" s="102">
        <f>[1]Agosto!$E$5</f>
        <v>60.708333333333336</v>
      </c>
      <c r="C5" s="102">
        <f>[1]Agosto!$E$6</f>
        <v>59.541666666666664</v>
      </c>
      <c r="D5" s="102">
        <f>[1]Agosto!$E$7</f>
        <v>56.458333333333336</v>
      </c>
      <c r="E5" s="102">
        <f>[1]Agosto!$E$8</f>
        <v>70.916666666666671</v>
      </c>
      <c r="F5" s="102">
        <f>[1]Agosto!$E$9</f>
        <v>81.666666666666671</v>
      </c>
      <c r="G5" s="102">
        <f>[1]Agosto!$E$10</f>
        <v>74.434782608695656</v>
      </c>
      <c r="H5" s="102">
        <f>[1]Agosto!$E$11</f>
        <v>70.458333333333329</v>
      </c>
      <c r="I5" s="102">
        <f>[1]Agosto!$E$12</f>
        <v>75.375</v>
      </c>
      <c r="J5" s="102">
        <f>[1]Agosto!$E$13</f>
        <v>60.958333333333336</v>
      </c>
      <c r="K5" s="102">
        <f>[1]Agosto!$E$14</f>
        <v>59.625</v>
      </c>
      <c r="L5" s="102">
        <f>[1]Agosto!$E$15</f>
        <v>61.083333333333336</v>
      </c>
      <c r="M5" s="102">
        <f>[1]Agosto!$E$16</f>
        <v>60.708333333333336</v>
      </c>
      <c r="N5" s="102">
        <f>[1]Agosto!$E$17</f>
        <v>58.083333333333336</v>
      </c>
      <c r="O5" s="102">
        <f>[1]Agosto!$E$18</f>
        <v>57.375</v>
      </c>
      <c r="P5" s="102">
        <f>[1]Agosto!$E$19</f>
        <v>60.458333333333336</v>
      </c>
      <c r="Q5" s="102">
        <f>[1]Agosto!$E$20</f>
        <v>63.833333333333336</v>
      </c>
      <c r="R5" s="102">
        <f>[1]Agosto!$E$21</f>
        <v>59.958333333333336</v>
      </c>
      <c r="S5" s="102">
        <f>[1]Agosto!$E$22</f>
        <v>54.416666666666664</v>
      </c>
      <c r="T5" s="102">
        <f>[1]Agosto!$E$23</f>
        <v>45.458333333333336</v>
      </c>
      <c r="U5" s="102">
        <f>[1]Agosto!$E$24</f>
        <v>60.583333333333336</v>
      </c>
      <c r="V5" s="102">
        <f>[1]Agosto!$E$25</f>
        <v>66.333333333333329</v>
      </c>
      <c r="W5" s="102">
        <f>[1]Agosto!$E$26</f>
        <v>51.291666666666664</v>
      </c>
      <c r="X5" s="102">
        <f>[1]Agosto!$E$27</f>
        <v>42.791666666666664</v>
      </c>
      <c r="Y5" s="102">
        <f>[1]Agosto!$E$28</f>
        <v>65.25</v>
      </c>
      <c r="Z5" s="102">
        <f>[1]Agosto!$E$29</f>
        <v>67.791666666666671</v>
      </c>
      <c r="AA5" s="102">
        <f>[1]Agosto!$E$30</f>
        <v>61</v>
      </c>
      <c r="AB5" s="102">
        <f>[1]Agosto!$E$31</f>
        <v>56.458333333333336</v>
      </c>
      <c r="AC5" s="102">
        <f>[1]Agosto!$E$32</f>
        <v>72.5</v>
      </c>
      <c r="AD5" s="102">
        <f>[1]Agosto!$E$33</f>
        <v>68.5</v>
      </c>
      <c r="AE5" s="102">
        <f>[1]Agosto!$E$34</f>
        <v>53.916666666666664</v>
      </c>
      <c r="AF5" s="102">
        <f>[1]Agosto!$E$35</f>
        <v>42.958333333333336</v>
      </c>
      <c r="AG5" s="110">
        <f t="shared" ref="AG5:AG65" si="1">AVERAGE(B5:AF5)</f>
        <v>61.31913277232352</v>
      </c>
    </row>
    <row r="6" spans="1:37" s="5" customFormat="1" x14ac:dyDescent="0.2">
      <c r="A6" s="47" t="s">
        <v>291</v>
      </c>
      <c r="B6" s="102" t="str">
        <f>[2]Agosto!$E$5</f>
        <v>*</v>
      </c>
      <c r="C6" s="102" t="str">
        <f>[2]Agosto!$E$6</f>
        <v>*</v>
      </c>
      <c r="D6" s="102" t="str">
        <f>[2]Agosto!$E$7</f>
        <v>*</v>
      </c>
      <c r="E6" s="102" t="str">
        <f>[2]Agosto!$E$8</f>
        <v>*</v>
      </c>
      <c r="F6" s="102" t="str">
        <f>[2]Agosto!$E$9</f>
        <v>*</v>
      </c>
      <c r="G6" s="102" t="str">
        <f>[2]Agosto!$E$10</f>
        <v>*</v>
      </c>
      <c r="H6" s="102" t="str">
        <f>[2]Agosto!$E$11</f>
        <v>*</v>
      </c>
      <c r="I6" s="102" t="str">
        <f>[2]Agosto!$E$12</f>
        <v>*</v>
      </c>
      <c r="J6" s="102" t="str">
        <f>[2]Agosto!$E$13</f>
        <v>*</v>
      </c>
      <c r="K6" s="102" t="str">
        <f>[2]Agosto!$E$14</f>
        <v>*</v>
      </c>
      <c r="L6" s="102" t="str">
        <f>[2]Agosto!$E$15</f>
        <v>*</v>
      </c>
      <c r="M6" s="102" t="str">
        <f>[2]Agosto!$E$16</f>
        <v>*</v>
      </c>
      <c r="N6" s="102" t="str">
        <f>[2]Agosto!$E$17</f>
        <v>*</v>
      </c>
      <c r="O6" s="102" t="str">
        <f>[2]Agosto!$E$18</f>
        <v>*</v>
      </c>
      <c r="P6" s="102" t="str">
        <f>[2]Agosto!$E$19</f>
        <v>*</v>
      </c>
      <c r="Q6" s="102" t="str">
        <f>[2]Agosto!$E$20</f>
        <v>*</v>
      </c>
      <c r="R6" s="102" t="str">
        <f>[2]Agosto!$E$21</f>
        <v>*</v>
      </c>
      <c r="S6" s="102" t="str">
        <f>[2]Agosto!$E$22</f>
        <v>*</v>
      </c>
      <c r="T6" s="102" t="str">
        <f>[2]Agosto!$E$23</f>
        <v>*</v>
      </c>
      <c r="U6" s="102" t="str">
        <f>[2]Agosto!$E$24</f>
        <v>*</v>
      </c>
      <c r="V6" s="102">
        <f>[2]Agosto!$E$25</f>
        <v>58.636363636363633</v>
      </c>
      <c r="W6" s="102">
        <f>[2]Agosto!$E$26</f>
        <v>36.583333333333336</v>
      </c>
      <c r="X6" s="102">
        <f>[2]Agosto!$E$27</f>
        <v>25.708333333333332</v>
      </c>
      <c r="Y6" s="102">
        <f>[2]Agosto!$E$28</f>
        <v>66.5</v>
      </c>
      <c r="Z6" s="102">
        <f>[2]Agosto!$E$29</f>
        <v>72.333333333333329</v>
      </c>
      <c r="AA6" s="102">
        <f>[2]Agosto!$E$30</f>
        <v>64.291666666666671</v>
      </c>
      <c r="AB6" s="102">
        <f>[2]Agosto!$E$31</f>
        <v>53.958333333333336</v>
      </c>
      <c r="AC6" s="102">
        <f>[2]Agosto!$E$32</f>
        <v>55.75</v>
      </c>
      <c r="AD6" s="102">
        <f>[2]Agosto!$E$33</f>
        <v>59.291666666666664</v>
      </c>
      <c r="AE6" s="102">
        <f>[2]Agosto!$E$34</f>
        <v>51</v>
      </c>
      <c r="AF6" s="102">
        <f>[2]Agosto!$E$35</f>
        <v>40</v>
      </c>
      <c r="AG6" s="110">
        <f t="shared" si="1"/>
        <v>53.095730027548207</v>
      </c>
    </row>
    <row r="7" spans="1:37" s="5" customFormat="1" x14ac:dyDescent="0.2">
      <c r="A7" s="47" t="s">
        <v>289</v>
      </c>
      <c r="B7" s="104" t="str">
        <f>[3]Agosto!$E$5</f>
        <v>*</v>
      </c>
      <c r="C7" s="104" t="str">
        <f>[3]Agosto!$E$6</f>
        <v>*</v>
      </c>
      <c r="D7" s="104" t="str">
        <f>[3]Agosto!$E$7</f>
        <v>*</v>
      </c>
      <c r="E7" s="104" t="str">
        <f>[3]Agosto!$E$8</f>
        <v>*</v>
      </c>
      <c r="F7" s="104" t="str">
        <f>[3]Agosto!$E$9</f>
        <v>*</v>
      </c>
      <c r="G7" s="104" t="str">
        <f>[3]Agosto!$E$10</f>
        <v>*</v>
      </c>
      <c r="H7" s="104" t="str">
        <f>[3]Agosto!$E$11</f>
        <v>*</v>
      </c>
      <c r="I7" s="104" t="str">
        <f>[3]Agosto!$E$12</f>
        <v>*</v>
      </c>
      <c r="J7" s="104" t="str">
        <f>[3]Agosto!$E$13</f>
        <v>*</v>
      </c>
      <c r="K7" s="104" t="str">
        <f>[3]Agosto!$E$14</f>
        <v>*</v>
      </c>
      <c r="L7" s="104" t="str">
        <f>[3]Agosto!$E$15</f>
        <v>*</v>
      </c>
      <c r="M7" s="104" t="str">
        <f>[3]Agosto!$E$16</f>
        <v>*</v>
      </c>
      <c r="N7" s="104" t="str">
        <f>[3]Agosto!$E$17</f>
        <v>*</v>
      </c>
      <c r="O7" s="104">
        <f>[3]Agosto!$E$18</f>
        <v>20.166666666666668</v>
      </c>
      <c r="P7" s="104">
        <f>[3]Agosto!$E$19</f>
        <v>33.541666666666664</v>
      </c>
      <c r="Q7" s="104">
        <f>[3]Agosto!$E$20</f>
        <v>35.708333333333336</v>
      </c>
      <c r="R7" s="104">
        <f>[3]Agosto!$E$21</f>
        <v>37.708333333333336</v>
      </c>
      <c r="S7" s="104">
        <f>[3]Agosto!$E$22</f>
        <v>36.25</v>
      </c>
      <c r="T7" s="104">
        <f>[3]Agosto!$E$23</f>
        <v>32.5</v>
      </c>
      <c r="U7" s="104">
        <f>[3]Agosto!$E$24</f>
        <v>43</v>
      </c>
      <c r="V7" s="104">
        <f>[3]Agosto!$E$25</f>
        <v>49.708333333333336</v>
      </c>
      <c r="W7" s="104">
        <f>[3]Agosto!$E$26</f>
        <v>34.416666666666664</v>
      </c>
      <c r="X7" s="104">
        <f>[3]Agosto!$E$27</f>
        <v>27.75</v>
      </c>
      <c r="Y7" s="104">
        <f>[3]Agosto!$E$28</f>
        <v>69.458333333333329</v>
      </c>
      <c r="Z7" s="104">
        <f>[3]Agosto!$E$29</f>
        <v>70.166666666666671</v>
      </c>
      <c r="AA7" s="104">
        <f>[3]Agosto!$E$30</f>
        <v>63.041666666666664</v>
      </c>
      <c r="AB7" s="104">
        <f>[3]Agosto!$E$31</f>
        <v>48</v>
      </c>
      <c r="AC7" s="104">
        <f>[3]Agosto!$E$32</f>
        <v>45.791666666666664</v>
      </c>
      <c r="AD7" s="104">
        <f>[3]Agosto!$E$33</f>
        <v>62.208333333333336</v>
      </c>
      <c r="AE7" s="104">
        <f>[3]Agosto!$E$34</f>
        <v>46.708333333333336</v>
      </c>
      <c r="AF7" s="104">
        <f>[3]Agosto!$E$35</f>
        <v>38.625</v>
      </c>
      <c r="AG7" s="110">
        <f t="shared" si="1"/>
        <v>44.152777777777779</v>
      </c>
    </row>
    <row r="8" spans="1:37" x14ac:dyDescent="0.2">
      <c r="A8" s="47" t="s">
        <v>0</v>
      </c>
      <c r="B8" s="104">
        <f>[4]Agosto!$E$5</f>
        <v>52.291666666666664</v>
      </c>
      <c r="C8" s="104">
        <f>[4]Agosto!$E$6</f>
        <v>53.291666666666664</v>
      </c>
      <c r="D8" s="104">
        <f>[4]Agosto!$E$7</f>
        <v>61.541666666666664</v>
      </c>
      <c r="E8" s="104">
        <f>[4]Agosto!$E$8</f>
        <v>90.173913043478265</v>
      </c>
      <c r="F8" s="104">
        <f>[4]Agosto!$E$9</f>
        <v>77.722222222222229</v>
      </c>
      <c r="G8" s="104">
        <f>[4]Agosto!$E$10</f>
        <v>73.5</v>
      </c>
      <c r="H8" s="104">
        <f>[4]Agosto!$E$11</f>
        <v>75.125</v>
      </c>
      <c r="I8" s="104">
        <f>[4]Agosto!$E$12</f>
        <v>73.666666666666671</v>
      </c>
      <c r="J8" s="104">
        <f>[4]Agosto!$E$13</f>
        <v>73.125</v>
      </c>
      <c r="K8" s="104">
        <f>[4]Agosto!$E$14</f>
        <v>64.166666666666671</v>
      </c>
      <c r="L8" s="104">
        <f>[4]Agosto!$E$15</f>
        <v>55.095238095238095</v>
      </c>
      <c r="M8" s="104">
        <f>[4]Agosto!$E$16</f>
        <v>54.583333333333336</v>
      </c>
      <c r="N8" s="104">
        <f>[4]Agosto!$E$17</f>
        <v>53.791666666666664</v>
      </c>
      <c r="O8" s="104">
        <f>[4]Agosto!$E$18</f>
        <v>54.166666666666664</v>
      </c>
      <c r="P8" s="104">
        <f>[4]Agosto!$E$19</f>
        <v>57.958333333333336</v>
      </c>
      <c r="Q8" s="104">
        <f>[4]Agosto!$E$20</f>
        <v>60.166666666666664</v>
      </c>
      <c r="R8" s="104">
        <f>[4]Agosto!$E$21</f>
        <v>58</v>
      </c>
      <c r="S8" s="104">
        <f>[4]Agosto!$E$22</f>
        <v>54.208333333333336</v>
      </c>
      <c r="T8" s="104">
        <f>[4]Agosto!$E$23</f>
        <v>52.833333333333336</v>
      </c>
      <c r="U8" s="104">
        <f>[4]Agosto!$E$24</f>
        <v>69.3</v>
      </c>
      <c r="V8" s="104">
        <f>[4]Agosto!$E$25</f>
        <v>65.958333333333329</v>
      </c>
      <c r="W8" s="104">
        <f>[4]Agosto!$E$26</f>
        <v>52.291666666666664</v>
      </c>
      <c r="X8" s="104">
        <f>[4]Agosto!$E$27</f>
        <v>51.708333333333336</v>
      </c>
      <c r="Y8" s="104">
        <f>[4]Agosto!$E$28</f>
        <v>85.166666666666671</v>
      </c>
      <c r="Z8" s="104">
        <f>[4]Agosto!$E$29</f>
        <v>87</v>
      </c>
      <c r="AA8" s="104">
        <f>[4]Agosto!$E$30</f>
        <v>48.81818181818182</v>
      </c>
      <c r="AB8" s="104">
        <f>[4]Agosto!$E$31</f>
        <v>65.86363636363636</v>
      </c>
      <c r="AC8" s="104">
        <f>[4]Agosto!$E$32</f>
        <v>73.125</v>
      </c>
      <c r="AD8" s="104">
        <f>[4]Agosto!$E$33</f>
        <v>60.10526315789474</v>
      </c>
      <c r="AE8" s="104">
        <f>[4]Agosto!$E$34</f>
        <v>58</v>
      </c>
      <c r="AF8" s="104">
        <f>[4]Agosto!$E$35</f>
        <v>52.541666666666664</v>
      </c>
      <c r="AG8" s="110">
        <f t="shared" si="1"/>
        <v>63.396348001096278</v>
      </c>
    </row>
    <row r="9" spans="1:37" x14ac:dyDescent="0.2">
      <c r="A9" s="47" t="s">
        <v>301</v>
      </c>
      <c r="B9" s="104" t="str">
        <f>[5]Agosto!$E$5</f>
        <v>*</v>
      </c>
      <c r="C9" s="104" t="str">
        <f>[5]Agosto!$E$6</f>
        <v>*</v>
      </c>
      <c r="D9" s="104" t="str">
        <f>[5]Agosto!$E$7</f>
        <v>*</v>
      </c>
      <c r="E9" s="104" t="str">
        <f>[5]Agosto!$E$8</f>
        <v>*</v>
      </c>
      <c r="F9" s="104" t="str">
        <f>[5]Agosto!$E$9</f>
        <v>*</v>
      </c>
      <c r="G9" s="104" t="str">
        <f>[5]Agosto!$E$10</f>
        <v>*</v>
      </c>
      <c r="H9" s="104" t="str">
        <f>[5]Agosto!$E$11</f>
        <v>*</v>
      </c>
      <c r="I9" s="104" t="str">
        <f>[5]Agosto!$E$12</f>
        <v>*</v>
      </c>
      <c r="J9" s="104" t="str">
        <f>[5]Agosto!$E$13</f>
        <v>*</v>
      </c>
      <c r="K9" s="104" t="str">
        <f>[5]Agosto!$E$14</f>
        <v>*</v>
      </c>
      <c r="L9" s="104" t="str">
        <f>[5]Agosto!$E$15</f>
        <v>*</v>
      </c>
      <c r="M9" s="104" t="str">
        <f>[5]Agosto!$E$16</f>
        <v>*</v>
      </c>
      <c r="N9" s="104" t="str">
        <f>[5]Agosto!$E$17</f>
        <v>*</v>
      </c>
      <c r="O9" s="104" t="str">
        <f>[5]Agosto!$E$18</f>
        <v>*</v>
      </c>
      <c r="P9" s="104" t="str">
        <f>[5]Agosto!$E$19</f>
        <v>*</v>
      </c>
      <c r="Q9" s="104" t="str">
        <f>[5]Agosto!$E$20</f>
        <v>*</v>
      </c>
      <c r="R9" s="104" t="str">
        <f>[5]Agosto!$E$21</f>
        <v>*</v>
      </c>
      <c r="S9" s="104" t="str">
        <f>[5]Agosto!$E$22</f>
        <v>*</v>
      </c>
      <c r="T9" s="104" t="str">
        <f>[5]Agosto!$E$23</f>
        <v>*</v>
      </c>
      <c r="U9" s="104" t="str">
        <f>[5]Agosto!$E$24</f>
        <v>*</v>
      </c>
      <c r="V9" s="104" t="str">
        <f>[5]Agosto!$E$25</f>
        <v>*</v>
      </c>
      <c r="W9" s="104" t="str">
        <f>[5]Agosto!$E$26</f>
        <v>*</v>
      </c>
      <c r="X9" s="104" t="str">
        <f>[5]Agosto!$E$27</f>
        <v>*</v>
      </c>
      <c r="Y9" s="104" t="str">
        <f>[5]Agosto!$E$28</f>
        <v>*</v>
      </c>
      <c r="Z9" s="104" t="str">
        <f>[5]Agosto!$E$29</f>
        <v>*</v>
      </c>
      <c r="AA9" s="104" t="str">
        <f>[5]Agosto!$E$30</f>
        <v>*</v>
      </c>
      <c r="AB9" s="104" t="str">
        <f>[5]Agosto!$E$31</f>
        <v>*</v>
      </c>
      <c r="AC9" s="104" t="str">
        <f>[5]Agosto!$E$32</f>
        <v>*</v>
      </c>
      <c r="AD9" s="104" t="str">
        <f>[5]Agosto!$E$33</f>
        <v>*</v>
      </c>
      <c r="AE9" s="104">
        <f>[5]Agosto!$E$34</f>
        <v>38.5</v>
      </c>
      <c r="AF9" s="104">
        <f>[5]Agosto!$E$35</f>
        <v>49.583333333333336</v>
      </c>
      <c r="AG9" s="110">
        <f t="shared" si="1"/>
        <v>44.041666666666671</v>
      </c>
    </row>
    <row r="10" spans="1:37" x14ac:dyDescent="0.2">
      <c r="A10" s="47" t="s">
        <v>81</v>
      </c>
      <c r="B10" s="104">
        <f>[6]Agosto!$E$5</f>
        <v>46.291666666666664</v>
      </c>
      <c r="C10" s="104">
        <f>[6]Agosto!$E$6</f>
        <v>50.166666666666664</v>
      </c>
      <c r="D10" s="104">
        <f>[6]Agosto!$E$7</f>
        <v>47.666666666666664</v>
      </c>
      <c r="E10" s="104">
        <f>[6]Agosto!$E$8</f>
        <v>81.833333333333329</v>
      </c>
      <c r="F10" s="104">
        <f>[6]Agosto!$E$9</f>
        <v>84.958333333333329</v>
      </c>
      <c r="G10" s="104">
        <f>[6]Agosto!$E$10</f>
        <v>72.666666666666671</v>
      </c>
      <c r="H10" s="104">
        <f>[6]Agosto!$E$11</f>
        <v>65.5</v>
      </c>
      <c r="I10" s="104">
        <f>[6]Agosto!$E$12</f>
        <v>75.625</v>
      </c>
      <c r="J10" s="104">
        <f>[6]Agosto!$E$13</f>
        <v>63.5</v>
      </c>
      <c r="K10" s="104">
        <f>[6]Agosto!$E$14</f>
        <v>56.416666666666664</v>
      </c>
      <c r="L10" s="104">
        <f>[6]Agosto!$E$15</f>
        <v>48.458333333333336</v>
      </c>
      <c r="M10" s="104">
        <f>[6]Agosto!$E$16</f>
        <v>50.208333333333336</v>
      </c>
      <c r="N10" s="104">
        <f>[6]Agosto!$E$17</f>
        <v>46.166666666666664</v>
      </c>
      <c r="O10" s="104">
        <f>[6]Agosto!$E$18</f>
        <v>43.583333333333336</v>
      </c>
      <c r="P10" s="104">
        <f>[6]Agosto!$E$19</f>
        <v>48.375</v>
      </c>
      <c r="Q10" s="104">
        <f>[6]Agosto!$E$20</f>
        <v>54.083333333333336</v>
      </c>
      <c r="R10" s="104">
        <f>[6]Agosto!$E$21</f>
        <v>51.791666666666664</v>
      </c>
      <c r="S10" s="104">
        <f>[6]Agosto!$E$22</f>
        <v>45.916666666666664</v>
      </c>
      <c r="T10" s="104">
        <f>[6]Agosto!$E$23</f>
        <v>37.916666666666664</v>
      </c>
      <c r="U10" s="104">
        <f>[6]Agosto!$E$24</f>
        <v>75.5</v>
      </c>
      <c r="V10" s="104">
        <f>[6]Agosto!$E$25</f>
        <v>71.958333333333329</v>
      </c>
      <c r="W10" s="104">
        <f>[6]Agosto!$E$26</f>
        <v>46.625</v>
      </c>
      <c r="X10" s="104">
        <f>[6]Agosto!$E$27</f>
        <v>40.333333333333336</v>
      </c>
      <c r="Y10" s="104">
        <f>[6]Agosto!$E$28</f>
        <v>79.666666666666671</v>
      </c>
      <c r="Z10" s="104">
        <f>[6]Agosto!$E$29</f>
        <v>73.333333333333329</v>
      </c>
      <c r="AA10" s="104">
        <f>[6]Agosto!$E$30</f>
        <v>65.291666666666671</v>
      </c>
      <c r="AB10" s="104">
        <f>[6]Agosto!$E$31</f>
        <v>63.5</v>
      </c>
      <c r="AC10" s="104">
        <f>[6]Agosto!$E$32</f>
        <v>62.041666666666664</v>
      </c>
      <c r="AD10" s="104">
        <f>[6]Agosto!$E$33</f>
        <v>63.291666666666664</v>
      </c>
      <c r="AE10" s="104">
        <f>[6]Agosto!$E$34</f>
        <v>53</v>
      </c>
      <c r="AF10" s="104">
        <f>[6]Agosto!$E$35</f>
        <v>46.166666666666664</v>
      </c>
      <c r="AG10" s="110">
        <f t="shared" si="1"/>
        <v>58.446236559139791</v>
      </c>
    </row>
    <row r="11" spans="1:37" x14ac:dyDescent="0.2">
      <c r="A11" s="47" t="s">
        <v>1</v>
      </c>
      <c r="B11" s="104">
        <f>[7]Agosto!$E$5</f>
        <v>42.791666666666664</v>
      </c>
      <c r="C11" s="104">
        <f>[7]Agosto!$E$6</f>
        <v>53.041666666666664</v>
      </c>
      <c r="D11" s="104">
        <f>[7]Agosto!$E$7</f>
        <v>58.541666666666664</v>
      </c>
      <c r="E11" s="104">
        <f>[7]Agosto!$E$8</f>
        <v>83.458333333333329</v>
      </c>
      <c r="F11" s="104">
        <f>[7]Agosto!$E$9</f>
        <v>74.958333333333329</v>
      </c>
      <c r="G11" s="104">
        <f>[7]Agosto!$E$10</f>
        <v>68.583333333333329</v>
      </c>
      <c r="H11" s="104">
        <f>[7]Agosto!$E$11</f>
        <v>66.125</v>
      </c>
      <c r="I11" s="104">
        <f>[7]Agosto!$E$12</f>
        <v>65.958333333333329</v>
      </c>
      <c r="J11" s="104">
        <f>[7]Agosto!$E$13</f>
        <v>54.875</v>
      </c>
      <c r="K11" s="104">
        <f>[7]Agosto!$E$14</f>
        <v>54.041666666666664</v>
      </c>
      <c r="L11" s="104">
        <f>[7]Agosto!$E$15</f>
        <v>51.208333333333336</v>
      </c>
      <c r="M11" s="104">
        <f>[7]Agosto!$E$16</f>
        <v>52.416666666666664</v>
      </c>
      <c r="N11" s="104">
        <f>[7]Agosto!$E$17</f>
        <v>48.875</v>
      </c>
      <c r="O11" s="104">
        <f>[7]Agosto!$E$18</f>
        <v>47.666666666666664</v>
      </c>
      <c r="P11" s="104">
        <f>[7]Agosto!$E$19</f>
        <v>50.625</v>
      </c>
      <c r="Q11" s="104">
        <f>[7]Agosto!$E$20</f>
        <v>45.458333333333336</v>
      </c>
      <c r="R11" s="104">
        <f>[7]Agosto!$E$21</f>
        <v>39.708333333333336</v>
      </c>
      <c r="S11" s="104">
        <f>[7]Agosto!$E$22</f>
        <v>40.166666666666664</v>
      </c>
      <c r="T11" s="104">
        <f>[7]Agosto!$E$23</f>
        <v>40.75</v>
      </c>
      <c r="U11" s="104">
        <f>[7]Agosto!$E$24</f>
        <v>55.625</v>
      </c>
      <c r="V11" s="104">
        <f>[7]Agosto!$E$25</f>
        <v>57.125</v>
      </c>
      <c r="W11" s="104">
        <f>[7]Agosto!$E$26</f>
        <v>40.875</v>
      </c>
      <c r="X11" s="104">
        <f>[7]Agosto!$E$27</f>
        <v>44.083333333333336</v>
      </c>
      <c r="Y11" s="104">
        <f>[7]Agosto!$E$28</f>
        <v>70.458333333333329</v>
      </c>
      <c r="Z11" s="104">
        <f>[7]Agosto!$E$29</f>
        <v>64.375</v>
      </c>
      <c r="AA11" s="104">
        <f>[7]Agosto!$E$30</f>
        <v>56.5</v>
      </c>
      <c r="AB11" s="104">
        <f>[7]Agosto!$E$31</f>
        <v>46.083333333333336</v>
      </c>
      <c r="AC11" s="104">
        <f>[7]Agosto!$E$32</f>
        <v>45.166666666666664</v>
      </c>
      <c r="AD11" s="104">
        <f>[7]Agosto!$E$33</f>
        <v>48.25</v>
      </c>
      <c r="AE11" s="104">
        <f>[7]Agosto!$E$34</f>
        <v>33.916666666666664</v>
      </c>
      <c r="AF11" s="104">
        <f>[7]Agosto!$E$35</f>
        <v>26.541666666666668</v>
      </c>
      <c r="AG11" s="110">
        <f t="shared" si="1"/>
        <v>52.524193548387096</v>
      </c>
    </row>
    <row r="12" spans="1:37" x14ac:dyDescent="0.2">
      <c r="A12" s="47" t="s">
        <v>285</v>
      </c>
      <c r="B12" s="104" t="str">
        <f>[8]Agosto!$E$5</f>
        <v>*</v>
      </c>
      <c r="C12" s="104" t="str">
        <f>[8]Agosto!$E$6</f>
        <v>*</v>
      </c>
      <c r="D12" s="104" t="str">
        <f>[8]Agosto!$E$7</f>
        <v>*</v>
      </c>
      <c r="E12" s="104" t="str">
        <f>[8]Agosto!$E$8</f>
        <v>*</v>
      </c>
      <c r="F12" s="104" t="str">
        <f>[8]Agosto!$E$9</f>
        <v>*</v>
      </c>
      <c r="G12" s="104">
        <f>[8]Agosto!$E$10</f>
        <v>69.75</v>
      </c>
      <c r="H12" s="104">
        <f>[8]Agosto!$E$11</f>
        <v>78.458333333333329</v>
      </c>
      <c r="I12" s="104">
        <f>[8]Agosto!$E$12</f>
        <v>70.291666666666671</v>
      </c>
      <c r="J12" s="104">
        <f>[8]Agosto!$E$13</f>
        <v>57.541666666666664</v>
      </c>
      <c r="K12" s="104">
        <f>[8]Agosto!$E$14</f>
        <v>60.833333333333336</v>
      </c>
      <c r="L12" s="104">
        <f>[8]Agosto!$E$15</f>
        <v>59.416666666666664</v>
      </c>
      <c r="M12" s="104">
        <f>[8]Agosto!$E$16</f>
        <v>63.875</v>
      </c>
      <c r="N12" s="104">
        <f>[8]Agosto!$E$17</f>
        <v>64.666666666666671</v>
      </c>
      <c r="O12" s="104">
        <f>[8]Agosto!$E$18</f>
        <v>68.05</v>
      </c>
      <c r="P12" s="104">
        <f>[8]Agosto!$E$19</f>
        <v>61.916666666666664</v>
      </c>
      <c r="Q12" s="104">
        <f>[8]Agosto!$E$20</f>
        <v>64</v>
      </c>
      <c r="R12" s="104">
        <f>[8]Agosto!$E$21</f>
        <v>64</v>
      </c>
      <c r="S12" s="104">
        <f>[8]Agosto!$E$22</f>
        <v>61.75</v>
      </c>
      <c r="T12" s="104">
        <f>[8]Agosto!$E$23</f>
        <v>55.291666666666664</v>
      </c>
      <c r="U12" s="104">
        <f>[8]Agosto!$E$24</f>
        <v>60</v>
      </c>
      <c r="V12" s="104">
        <f>[8]Agosto!$E$25</f>
        <v>64.833333333333329</v>
      </c>
      <c r="W12" s="104">
        <f>[8]Agosto!$E$26</f>
        <v>48.541666666666664</v>
      </c>
      <c r="X12" s="104">
        <f>[8]Agosto!$E$27</f>
        <v>52.791666666666664</v>
      </c>
      <c r="Y12" s="104">
        <f>[8]Agosto!$E$28</f>
        <v>70.625</v>
      </c>
      <c r="Z12" s="104">
        <f>[8]Agosto!$E$29</f>
        <v>63.583333333333336</v>
      </c>
      <c r="AA12" s="104">
        <f>[8]Agosto!$E$30</f>
        <v>63.625</v>
      </c>
      <c r="AB12" s="104">
        <f>[8]Agosto!$E$31</f>
        <v>54.958333333333336</v>
      </c>
      <c r="AC12" s="104">
        <f>[8]Agosto!$E$32</f>
        <v>54.75</v>
      </c>
      <c r="AD12" s="104">
        <f>[8]Agosto!$E$33</f>
        <v>62.458333333333336</v>
      </c>
      <c r="AE12" s="104">
        <f>[8]Agosto!$E$34</f>
        <v>55.791666666666664</v>
      </c>
      <c r="AF12" s="104">
        <f>[8]Agosto!$E$35</f>
        <v>48.333333333333336</v>
      </c>
      <c r="AG12" s="110">
        <f t="shared" si="1"/>
        <v>61.543589743589742</v>
      </c>
    </row>
    <row r="13" spans="1:37" x14ac:dyDescent="0.2">
      <c r="A13" s="47" t="s">
        <v>138</v>
      </c>
      <c r="B13" s="104">
        <f>[9]Agosto!$E$5</f>
        <v>44.666666666666664</v>
      </c>
      <c r="C13" s="104">
        <f>[9]Agosto!$E$6</f>
        <v>48.416666666666664</v>
      </c>
      <c r="D13" s="104">
        <f>[9]Agosto!$E$7</f>
        <v>56.166666666666664</v>
      </c>
      <c r="E13" s="104">
        <f>[9]Agosto!$E$8</f>
        <v>88.5</v>
      </c>
      <c r="F13" s="104">
        <f>[9]Agosto!$E$9</f>
        <v>85.541666666666671</v>
      </c>
      <c r="G13" s="104">
        <f>[9]Agosto!$E$10</f>
        <v>84.083333333333329</v>
      </c>
      <c r="H13" s="104">
        <f>[9]Agosto!$E$11</f>
        <v>69.375</v>
      </c>
      <c r="I13" s="104">
        <f>[9]Agosto!$E$12</f>
        <v>85.791666666666671</v>
      </c>
      <c r="J13" s="104">
        <f>[9]Agosto!$E$13</f>
        <v>77.791666666666671</v>
      </c>
      <c r="K13" s="104">
        <f>[9]Agosto!$E$14</f>
        <v>61.75</v>
      </c>
      <c r="L13" s="104">
        <f>[9]Agosto!$E$15</f>
        <v>48.666666666666664</v>
      </c>
      <c r="M13" s="104">
        <f>[9]Agosto!$E$16</f>
        <v>46.333333333333336</v>
      </c>
      <c r="N13" s="104">
        <f>[9]Agosto!$E$17</f>
        <v>43.333333333333336</v>
      </c>
      <c r="O13" s="104">
        <f>[9]Agosto!$E$18</f>
        <v>46.208333333333336</v>
      </c>
      <c r="P13" s="104">
        <f>[9]Agosto!$E$19</f>
        <v>51.833333333333336</v>
      </c>
      <c r="Q13" s="104">
        <f>[9]Agosto!$E$20</f>
        <v>47.791666666666664</v>
      </c>
      <c r="R13" s="104">
        <f>[9]Agosto!$E$21</f>
        <v>47.833333333333336</v>
      </c>
      <c r="S13" s="104">
        <f>[9]Agosto!$E$22</f>
        <v>51.5</v>
      </c>
      <c r="T13" s="104">
        <f>[9]Agosto!$E$23</f>
        <v>51.916666666666664</v>
      </c>
      <c r="U13" s="104">
        <f>[9]Agosto!$E$24</f>
        <v>68.958333333333329</v>
      </c>
      <c r="V13" s="104">
        <f>[9]Agosto!$E$25</f>
        <v>62.695652173913047</v>
      </c>
      <c r="W13" s="104">
        <f>[9]Agosto!$E$26</f>
        <v>44.541666666666664</v>
      </c>
      <c r="X13" s="104">
        <f>[9]Agosto!$E$27</f>
        <v>50.958333333333336</v>
      </c>
      <c r="Y13" s="104">
        <f>[9]Agosto!$E$28</f>
        <v>95.625</v>
      </c>
      <c r="Z13" s="104">
        <f>[9]Agosto!$E$29</f>
        <v>98.5</v>
      </c>
      <c r="AA13" s="104">
        <f>[9]Agosto!$E$30</f>
        <v>74.25</v>
      </c>
      <c r="AB13" s="104">
        <f>[9]Agosto!$E$31</f>
        <v>66.208333333333329</v>
      </c>
      <c r="AC13" s="104">
        <f>[9]Agosto!$E$32</f>
        <v>68.75</v>
      </c>
      <c r="AD13" s="104">
        <f>[9]Agosto!$E$33</f>
        <v>59.916666666666664</v>
      </c>
      <c r="AE13" s="104">
        <f>[9]Agosto!$E$34</f>
        <v>58.5</v>
      </c>
      <c r="AF13" s="104">
        <f>[9]Agosto!$E$35</f>
        <v>49.541666666666664</v>
      </c>
      <c r="AG13" s="110">
        <f t="shared" si="1"/>
        <v>62.449859747545581</v>
      </c>
      <c r="AK13" t="s">
        <v>35</v>
      </c>
    </row>
    <row r="14" spans="1:37" x14ac:dyDescent="0.2">
      <c r="A14" s="47" t="s">
        <v>87</v>
      </c>
      <c r="B14" s="104">
        <f>[10]Agosto!$E$5</f>
        <v>47.833333333333336</v>
      </c>
      <c r="C14" s="104">
        <f>[10]Agosto!$E$6</f>
        <v>46.875</v>
      </c>
      <c r="D14" s="104">
        <f>[10]Agosto!$E$7</f>
        <v>51.5</v>
      </c>
      <c r="E14" s="104">
        <f>[10]Agosto!$E$8</f>
        <v>85.375</v>
      </c>
      <c r="F14" s="104">
        <f>[10]Agosto!$E$9</f>
        <v>89.208333333333329</v>
      </c>
      <c r="G14" s="104">
        <f>[10]Agosto!$E$10</f>
        <v>77.791666666666671</v>
      </c>
      <c r="H14" s="104">
        <f>[10]Agosto!$E$11</f>
        <v>68.458333333333329</v>
      </c>
      <c r="I14" s="104">
        <f>[10]Agosto!$E$12</f>
        <v>72</v>
      </c>
      <c r="J14" s="104">
        <f>[10]Agosto!$E$13</f>
        <v>59.416666666666664</v>
      </c>
      <c r="K14" s="104">
        <f>[10]Agosto!$E$14</f>
        <v>57.166666666666664</v>
      </c>
      <c r="L14" s="104">
        <f>[10]Agosto!$E$15</f>
        <v>51.583333333333336</v>
      </c>
      <c r="M14" s="104">
        <f>[10]Agosto!$E$16</f>
        <v>55.416666666666664</v>
      </c>
      <c r="N14" s="104">
        <f>[10]Agosto!$E$17</f>
        <v>53.25</v>
      </c>
      <c r="O14" s="104">
        <f>[10]Agosto!$E$18</f>
        <v>42.833333333333336</v>
      </c>
      <c r="P14" s="104">
        <f>[10]Agosto!$E$19</f>
        <v>49.25</v>
      </c>
      <c r="Q14" s="104">
        <f>[10]Agosto!$E$20</f>
        <v>50.583333333333336</v>
      </c>
      <c r="R14" s="104">
        <f>[10]Agosto!$E$21</f>
        <v>55.833333333333336</v>
      </c>
      <c r="S14" s="104">
        <f>[10]Agosto!$E$22</f>
        <v>49.958333333333336</v>
      </c>
      <c r="T14" s="104">
        <f>[10]Agosto!$E$23</f>
        <v>37.208333333333336</v>
      </c>
      <c r="U14" s="104">
        <f>[10]Agosto!$E$24</f>
        <v>56.708333333333336</v>
      </c>
      <c r="V14" s="104">
        <f>[10]Agosto!$E$25</f>
        <v>66.958333333333329</v>
      </c>
      <c r="W14" s="104">
        <f>[10]Agosto!$E$26</f>
        <v>40.166666666666664</v>
      </c>
      <c r="X14" s="104">
        <f>[10]Agosto!$E$27</f>
        <v>34.041666666666664</v>
      </c>
      <c r="Y14" s="104">
        <f>[10]Agosto!$E$28</f>
        <v>79.833333333333329</v>
      </c>
      <c r="Z14" s="104">
        <f>[10]Agosto!$E$29</f>
        <v>74.416666666666671</v>
      </c>
      <c r="AA14" s="104">
        <f>[10]Agosto!$E$30</f>
        <v>63.25</v>
      </c>
      <c r="AB14" s="104">
        <f>[10]Agosto!$E$31</f>
        <v>57.875</v>
      </c>
      <c r="AC14" s="104">
        <f>[10]Agosto!$E$32</f>
        <v>55.708333333333336</v>
      </c>
      <c r="AD14" s="104">
        <f>[10]Agosto!$E$33</f>
        <v>58.25</v>
      </c>
      <c r="AE14" s="104">
        <f>[10]Agosto!$E$34</f>
        <v>51.5</v>
      </c>
      <c r="AF14" s="104">
        <f>[10]Agosto!$E$35</f>
        <v>42.5</v>
      </c>
      <c r="AG14" s="110">
        <f t="shared" si="1"/>
        <v>57.508064516129032</v>
      </c>
    </row>
    <row r="15" spans="1:37" x14ac:dyDescent="0.2">
      <c r="A15" s="47" t="s">
        <v>47</v>
      </c>
      <c r="B15" s="104">
        <f>[11]Agosto!$E$5</f>
        <v>49.833333333333336</v>
      </c>
      <c r="C15" s="104">
        <f>[11]Agosto!$E$6</f>
        <v>42.833333333333336</v>
      </c>
      <c r="D15" s="104">
        <f>[11]Agosto!$E$7</f>
        <v>38.833333333333336</v>
      </c>
      <c r="E15" s="104">
        <f>[11]Agosto!$E$8</f>
        <v>61.083333333333336</v>
      </c>
      <c r="F15" s="104">
        <f>[11]Agosto!$E$9</f>
        <v>57.6</v>
      </c>
      <c r="G15" s="104">
        <f>[11]Agosto!$E$10</f>
        <v>64.681818181818187</v>
      </c>
      <c r="H15" s="104">
        <f>[11]Agosto!$E$11</f>
        <v>62.583333333333336</v>
      </c>
      <c r="I15" s="104">
        <f>[11]Agosto!$E$12</f>
        <v>65.5</v>
      </c>
      <c r="J15" s="104">
        <f>[11]Agosto!$E$13</f>
        <v>62.4</v>
      </c>
      <c r="K15" s="104">
        <f>[11]Agosto!$E$14</f>
        <v>50.958333333333336</v>
      </c>
      <c r="L15" s="104">
        <f>[11]Agosto!$E$15</f>
        <v>46.291666666666664</v>
      </c>
      <c r="M15" s="104">
        <f>[11]Agosto!$E$16</f>
        <v>50.583333333333336</v>
      </c>
      <c r="N15" s="104">
        <f>[11]Agosto!$E$17</f>
        <v>46.041666666666664</v>
      </c>
      <c r="O15" s="104">
        <f>[11]Agosto!$E$18</f>
        <v>32.083333333333336</v>
      </c>
      <c r="P15" s="104">
        <f>[11]Agosto!$E$19</f>
        <v>48.958333333333336</v>
      </c>
      <c r="Q15" s="104">
        <f>[11]Agosto!$E$20</f>
        <v>55.333333333333336</v>
      </c>
      <c r="R15" s="104">
        <f>[11]Agosto!$E$21</f>
        <v>55.041666666666664</v>
      </c>
      <c r="S15" s="104">
        <f>[11]Agosto!$E$22</f>
        <v>43.75</v>
      </c>
      <c r="T15" s="104">
        <f>[11]Agosto!$E$23</f>
        <v>40.541666666666664</v>
      </c>
      <c r="U15" s="104">
        <f>[11]Agosto!$E$24</f>
        <v>68.5</v>
      </c>
      <c r="V15" s="104">
        <f>[11]Agosto!$E$25</f>
        <v>62.277777777777779</v>
      </c>
      <c r="W15" s="104">
        <f>[11]Agosto!$E$26</f>
        <v>35.5</v>
      </c>
      <c r="X15" s="104">
        <f>[11]Agosto!$E$27</f>
        <v>22.583333333333332</v>
      </c>
      <c r="Y15" s="104">
        <f>[11]Agosto!$E$28</f>
        <v>63.444444444444443</v>
      </c>
      <c r="Z15" s="104">
        <f>[11]Agosto!$E$29</f>
        <v>69.17647058823529</v>
      </c>
      <c r="AA15" s="104">
        <f>[11]Agosto!$E$30</f>
        <v>64.541666666666671</v>
      </c>
      <c r="AB15" s="104">
        <f>[11]Agosto!$E$31</f>
        <v>59.541666666666664</v>
      </c>
      <c r="AC15" s="104">
        <f>[11]Agosto!$E$32</f>
        <v>60.875</v>
      </c>
      <c r="AD15" s="104">
        <f>[11]Agosto!$E$33</f>
        <v>57.333333333333336</v>
      </c>
      <c r="AE15" s="104">
        <f>[11]Agosto!$E$34</f>
        <v>52.041666666666664</v>
      </c>
      <c r="AF15" s="104">
        <f>[11]Agosto!$E$35</f>
        <v>47.208333333333336</v>
      </c>
      <c r="AG15" s="110">
        <f t="shared" si="1"/>
        <v>52.83727454813792</v>
      </c>
    </row>
    <row r="16" spans="1:37" x14ac:dyDescent="0.2">
      <c r="A16" s="47" t="s">
        <v>90</v>
      </c>
      <c r="B16" s="104">
        <f>[12]Agosto!$E$5</f>
        <v>43.75</v>
      </c>
      <c r="C16" s="104">
        <f>[12]Agosto!$E$6</f>
        <v>53.416666666666664</v>
      </c>
      <c r="D16" s="104">
        <f>[12]Agosto!$E$7</f>
        <v>63.291666666666664</v>
      </c>
      <c r="E16" s="104">
        <f>[12]Agosto!$E$8</f>
        <v>89.458333333333329</v>
      </c>
      <c r="F16" s="104">
        <f>[12]Agosto!$E$9</f>
        <v>84.875</v>
      </c>
      <c r="G16" s="104">
        <f>[12]Agosto!$E$10</f>
        <v>81.291666666666671</v>
      </c>
      <c r="H16" s="104">
        <f>[12]Agosto!$E$11</f>
        <v>76.875</v>
      </c>
      <c r="I16" s="104">
        <f>[12]Agosto!$E$12</f>
        <v>75.583333333333329</v>
      </c>
      <c r="J16" s="104">
        <f>[12]Agosto!$E$13</f>
        <v>67.875</v>
      </c>
      <c r="K16" s="104">
        <f>[12]Agosto!$E$14</f>
        <v>65.458333333333329</v>
      </c>
      <c r="L16" s="104">
        <f>[12]Agosto!$E$15</f>
        <v>52.083333333333336</v>
      </c>
      <c r="M16" s="104">
        <f>[12]Agosto!$E$16</f>
        <v>54.25</v>
      </c>
      <c r="N16" s="104">
        <f>[12]Agosto!$E$17</f>
        <v>52.375</v>
      </c>
      <c r="O16" s="104">
        <f>[12]Agosto!$E$18</f>
        <v>47.75</v>
      </c>
      <c r="P16" s="104">
        <f>[12]Agosto!$E$19</f>
        <v>55.708333333333336</v>
      </c>
      <c r="Q16" s="104">
        <f>[12]Agosto!$E$20</f>
        <v>50.916666666666664</v>
      </c>
      <c r="R16" s="104">
        <f>[12]Agosto!$E$21</f>
        <v>51.833333333333336</v>
      </c>
      <c r="S16" s="104">
        <f>[12]Agosto!$E$22</f>
        <v>50</v>
      </c>
      <c r="T16" s="104">
        <f>[12]Agosto!$E$23</f>
        <v>44.625</v>
      </c>
      <c r="U16" s="104">
        <f>[12]Agosto!$E$24</f>
        <v>76.291666666666671</v>
      </c>
      <c r="V16" s="104">
        <f>[12]Agosto!$E$25</f>
        <v>68.333333333333329</v>
      </c>
      <c r="W16" s="104">
        <f>[12]Agosto!$E$26</f>
        <v>46.5</v>
      </c>
      <c r="X16" s="104">
        <f>[12]Agosto!$E$27</f>
        <v>49.75</v>
      </c>
      <c r="Y16" s="104">
        <f>[12]Agosto!$E$28</f>
        <v>82.375</v>
      </c>
      <c r="Z16" s="104">
        <f>[12]Agosto!$E$29</f>
        <v>88</v>
      </c>
      <c r="AA16" s="104">
        <f>[12]Agosto!$E$30</f>
        <v>72.666666666666671</v>
      </c>
      <c r="AB16" s="104">
        <f>[12]Agosto!$E$31</f>
        <v>56.541666666666664</v>
      </c>
      <c r="AC16" s="104">
        <f>[12]Agosto!$E$32</f>
        <v>69.416666666666671</v>
      </c>
      <c r="AD16" s="104">
        <f>[12]Agosto!$E$33</f>
        <v>65.625</v>
      </c>
      <c r="AE16" s="104">
        <f>[12]Agosto!$E$34</f>
        <v>49.75</v>
      </c>
      <c r="AF16" s="104">
        <f>[12]Agosto!$E$35</f>
        <v>40.666666666666664</v>
      </c>
      <c r="AG16" s="110">
        <f t="shared" si="1"/>
        <v>62.172043010752702</v>
      </c>
    </row>
    <row r="17" spans="1:37" x14ac:dyDescent="0.2">
      <c r="A17" s="47" t="s">
        <v>95</v>
      </c>
      <c r="B17" s="104">
        <f>[13]Agosto!$E$5</f>
        <v>41.916666666666664</v>
      </c>
      <c r="C17" s="104">
        <f>[13]Agosto!$E$6</f>
        <v>47.791666666666664</v>
      </c>
      <c r="D17" s="104">
        <f>[13]Agosto!$E$7</f>
        <v>55.125</v>
      </c>
      <c r="E17" s="104">
        <f>[13]Agosto!$E$8</f>
        <v>88.75</v>
      </c>
      <c r="F17" s="104">
        <f>[13]Agosto!$E$9</f>
        <v>83.458333333333329</v>
      </c>
      <c r="G17" s="104">
        <f>[13]Agosto!$E$10</f>
        <v>81.041666666666671</v>
      </c>
      <c r="H17" s="104">
        <f>[13]Agosto!$E$11</f>
        <v>69.125</v>
      </c>
      <c r="I17" s="104">
        <f>[13]Agosto!$E$12</f>
        <v>78.75</v>
      </c>
      <c r="J17" s="104">
        <f>[13]Agosto!$E$13</f>
        <v>77.458333333333329</v>
      </c>
      <c r="K17" s="104">
        <f>[13]Agosto!$E$14</f>
        <v>66.166666666666671</v>
      </c>
      <c r="L17" s="104">
        <f>[13]Agosto!$E$15</f>
        <v>52.791666666666664</v>
      </c>
      <c r="M17" s="104">
        <f>[13]Agosto!$E$16</f>
        <v>52.083333333333336</v>
      </c>
      <c r="N17" s="104">
        <f>[13]Agosto!$E$17</f>
        <v>49.125</v>
      </c>
      <c r="O17" s="104">
        <f>[13]Agosto!$E$18</f>
        <v>51.5</v>
      </c>
      <c r="P17" s="104">
        <f>[13]Agosto!$E$19</f>
        <v>58.666666666666664</v>
      </c>
      <c r="Q17" s="104">
        <f>[13]Agosto!$E$20</f>
        <v>50.75</v>
      </c>
      <c r="R17" s="104">
        <f>[13]Agosto!$E$21</f>
        <v>51.916666666666664</v>
      </c>
      <c r="S17" s="104">
        <f>[13]Agosto!$E$22</f>
        <v>47.333333333333336</v>
      </c>
      <c r="T17" s="104">
        <f>[13]Agosto!$E$23</f>
        <v>42.166666666666664</v>
      </c>
      <c r="U17" s="104">
        <f>[13]Agosto!$E$24</f>
        <v>74.416666666666671</v>
      </c>
      <c r="V17" s="104">
        <f>[13]Agosto!$E$25</f>
        <v>72</v>
      </c>
      <c r="W17" s="104">
        <f>[13]Agosto!$E$26</f>
        <v>50.208333333333336</v>
      </c>
      <c r="X17" s="104">
        <f>[13]Agosto!$E$27</f>
        <v>48.25</v>
      </c>
      <c r="Y17" s="104">
        <f>[13]Agosto!$E$28</f>
        <v>86.958333333333329</v>
      </c>
      <c r="Z17" s="104">
        <f>[13]Agosto!$E$29</f>
        <v>83.5</v>
      </c>
      <c r="AA17" s="104">
        <f>[13]Agosto!$E$30</f>
        <v>76.333333333333329</v>
      </c>
      <c r="AB17" s="104">
        <f>[13]Agosto!$E$31</f>
        <v>71.291666666666671</v>
      </c>
      <c r="AC17" s="104">
        <f>[13]Agosto!$E$32</f>
        <v>70.833333333333329</v>
      </c>
      <c r="AD17" s="104">
        <f>[13]Agosto!$E$33</f>
        <v>64.833333333333329</v>
      </c>
      <c r="AE17" s="104">
        <f>[13]Agosto!$E$34</f>
        <v>54.125</v>
      </c>
      <c r="AF17" s="104">
        <f>[13]Agosto!$E$35</f>
        <v>45.25</v>
      </c>
      <c r="AG17" s="110">
        <f t="shared" si="1"/>
        <v>62.706989247311817</v>
      </c>
      <c r="AK17" t="s">
        <v>35</v>
      </c>
    </row>
    <row r="18" spans="1:37" x14ac:dyDescent="0.2">
      <c r="A18" s="47" t="s">
        <v>139</v>
      </c>
      <c r="B18" s="104">
        <f>[14]Agosto!$E$5</f>
        <v>35.875</v>
      </c>
      <c r="C18" s="104">
        <f>[14]Agosto!$E$6</f>
        <v>54</v>
      </c>
      <c r="D18" s="104">
        <f>[14]Agosto!$E$7</f>
        <v>57.833333333333336</v>
      </c>
      <c r="E18" s="104">
        <f>[14]Agosto!$E$8</f>
        <v>77.434782608695656</v>
      </c>
      <c r="F18" s="104">
        <f>[14]Agosto!$E$9</f>
        <v>78.75</v>
      </c>
      <c r="G18" s="104">
        <f>[14]Agosto!$E$10</f>
        <v>69.333333333333329</v>
      </c>
      <c r="H18" s="104">
        <f>[14]Agosto!$E$11</f>
        <v>56.083333333333336</v>
      </c>
      <c r="I18" s="104">
        <f>[14]Agosto!$E$12</f>
        <v>69.458333333333329</v>
      </c>
      <c r="J18" s="104">
        <f>[14]Agosto!$E$13</f>
        <v>58.541666666666664</v>
      </c>
      <c r="K18" s="104">
        <f>[14]Agosto!$E$14</f>
        <v>55.333333333333336</v>
      </c>
      <c r="L18" s="104">
        <f>[14]Agosto!$E$15</f>
        <v>48.166666666666664</v>
      </c>
      <c r="M18" s="104">
        <f>[14]Agosto!$E$16</f>
        <v>46.666666666666664</v>
      </c>
      <c r="N18" s="104">
        <f>[14]Agosto!$E$17</f>
        <v>43.75</v>
      </c>
      <c r="O18" s="104">
        <f>[14]Agosto!$E$18</f>
        <v>44.625</v>
      </c>
      <c r="P18" s="104">
        <f>[14]Agosto!$E$19</f>
        <v>44.541666666666664</v>
      </c>
      <c r="Q18" s="104">
        <f>[14]Agosto!$E$20</f>
        <v>42.166666666666664</v>
      </c>
      <c r="R18" s="104">
        <f>[14]Agosto!$E$21</f>
        <v>44.875</v>
      </c>
      <c r="S18" s="104">
        <f>[14]Agosto!$E$22</f>
        <v>39.791666666666664</v>
      </c>
      <c r="T18" s="104">
        <f>[14]Agosto!$E$23</f>
        <v>35.083333333333336</v>
      </c>
      <c r="U18" s="104">
        <f>[14]Agosto!$E$24</f>
        <v>47.583333333333336</v>
      </c>
      <c r="V18" s="104">
        <f>[14]Agosto!$E$25</f>
        <v>58.5</v>
      </c>
      <c r="W18" s="104">
        <f>[14]Agosto!$E$26</f>
        <v>50.833333333333336</v>
      </c>
      <c r="X18" s="104">
        <f>[14]Agosto!$E$27</f>
        <v>44.833333333333336</v>
      </c>
      <c r="Y18" s="104">
        <f>[14]Agosto!$E$28</f>
        <v>73</v>
      </c>
      <c r="Z18" s="104">
        <f>[14]Agosto!$E$29</f>
        <v>67.291666666666671</v>
      </c>
      <c r="AA18" s="104">
        <f>[14]Agosto!$E$30</f>
        <v>59.541666666666664</v>
      </c>
      <c r="AB18" s="104">
        <f>[14]Agosto!$E$31</f>
        <v>55.875</v>
      </c>
      <c r="AC18" s="104">
        <f>[14]Agosto!$E$32</f>
        <v>54.791666666666664</v>
      </c>
      <c r="AD18" s="104">
        <f>[14]Agosto!$E$33</f>
        <v>48.25</v>
      </c>
      <c r="AE18" s="104">
        <f>[14]Agosto!$E$34</f>
        <v>47.291666666666664</v>
      </c>
      <c r="AF18" s="104">
        <f>[14]Agosto!$E$35</f>
        <v>34.5</v>
      </c>
      <c r="AG18" s="110">
        <f t="shared" si="1"/>
        <v>53.051659654043945</v>
      </c>
    </row>
    <row r="19" spans="1:37" x14ac:dyDescent="0.2">
      <c r="A19" s="47" t="s">
        <v>2</v>
      </c>
      <c r="B19" s="104">
        <f>[15]Agosto!$E$5</f>
        <v>28.5</v>
      </c>
      <c r="C19" s="104">
        <f>[15]Agosto!$E$6</f>
        <v>41.291666666666664</v>
      </c>
      <c r="D19" s="104">
        <f>[15]Agosto!$E$7</f>
        <v>45.625</v>
      </c>
      <c r="E19" s="104">
        <f>[15]Agosto!$E$8</f>
        <v>81.458333333333329</v>
      </c>
      <c r="F19" s="104">
        <f>[15]Agosto!$E$9</f>
        <v>79.958333333333329</v>
      </c>
      <c r="G19" s="104">
        <f>[15]Agosto!$E$10</f>
        <v>65.208333333333329</v>
      </c>
      <c r="H19" s="104">
        <f>[15]Agosto!$E$11</f>
        <v>52.25</v>
      </c>
      <c r="I19" s="104">
        <f>[15]Agosto!$E$12</f>
        <v>66.333333333333329</v>
      </c>
      <c r="J19" s="104">
        <f>[15]Agosto!$E$13</f>
        <v>57.625</v>
      </c>
      <c r="K19" s="104">
        <f>[15]Agosto!$E$14</f>
        <v>46.708333333333336</v>
      </c>
      <c r="L19" s="104">
        <f>[15]Agosto!$E$15</f>
        <v>37.791666666666664</v>
      </c>
      <c r="M19" s="104">
        <f>[15]Agosto!$E$16</f>
        <v>44.833333333333336</v>
      </c>
      <c r="N19" s="104">
        <f>[15]Agosto!$E$17</f>
        <v>37.541666666666664</v>
      </c>
      <c r="O19" s="104">
        <f>[15]Agosto!$E$18</f>
        <v>35.916666666666664</v>
      </c>
      <c r="P19" s="104">
        <f>[15]Agosto!$E$19</f>
        <v>35.5</v>
      </c>
      <c r="Q19" s="104">
        <f>[15]Agosto!$E$20</f>
        <v>31.375</v>
      </c>
      <c r="R19" s="104">
        <f>[15]Agosto!$E$21</f>
        <v>35.458333333333336</v>
      </c>
      <c r="S19" s="104">
        <f>[15]Agosto!$E$22</f>
        <v>32.75</v>
      </c>
      <c r="T19" s="104">
        <f>[15]Agosto!$E$23</f>
        <v>28.541666666666668</v>
      </c>
      <c r="U19" s="104">
        <f>[15]Agosto!$E$24</f>
        <v>58.625</v>
      </c>
      <c r="V19" s="104">
        <f>[15]Agosto!$E$25</f>
        <v>53.208333333333336</v>
      </c>
      <c r="W19" s="104">
        <f>[15]Agosto!$E$26</f>
        <v>36.416666666666664</v>
      </c>
      <c r="X19" s="104">
        <f>[15]Agosto!$E$27</f>
        <v>32.625</v>
      </c>
      <c r="Y19" s="104">
        <f>[15]Agosto!$E$28</f>
        <v>76.208333333333329</v>
      </c>
      <c r="Z19" s="104">
        <f>[15]Agosto!$E$29</f>
        <v>67.333333333333329</v>
      </c>
      <c r="AA19" s="104">
        <f>[15]Agosto!$E$30</f>
        <v>58.5</v>
      </c>
      <c r="AB19" s="104">
        <f>[15]Agosto!$E$31</f>
        <v>48.791666666666664</v>
      </c>
      <c r="AC19" s="104">
        <f>[15]Agosto!$E$32</f>
        <v>46.833333333333336</v>
      </c>
      <c r="AD19" s="104">
        <f>[15]Agosto!$E$33</f>
        <v>40.391304347826086</v>
      </c>
      <c r="AE19" s="104">
        <f>[15]Agosto!$E$34</f>
        <v>34.208333333333336</v>
      </c>
      <c r="AF19" s="104">
        <f>[15]Agosto!$E$35</f>
        <v>31.125</v>
      </c>
      <c r="AG19" s="110">
        <f t="shared" si="1"/>
        <v>47.384934548854595</v>
      </c>
      <c r="AI19" s="12" t="s">
        <v>35</v>
      </c>
    </row>
    <row r="20" spans="1:37" x14ac:dyDescent="0.2">
      <c r="A20" s="47" t="s">
        <v>282</v>
      </c>
      <c r="B20" s="104" t="str">
        <f>[16]Agosto!$E$5</f>
        <v>*</v>
      </c>
      <c r="C20" s="104" t="str">
        <f>[16]Agosto!$E$6</f>
        <v>*</v>
      </c>
      <c r="D20" s="104" t="str">
        <f>[16]Agosto!$E$7</f>
        <v>*</v>
      </c>
      <c r="E20" s="104" t="str">
        <f>[16]Agosto!$E$8</f>
        <v>*</v>
      </c>
      <c r="F20" s="104" t="str">
        <f>[16]Agosto!$E$9</f>
        <v>*</v>
      </c>
      <c r="G20" s="104" t="str">
        <f>[16]Agosto!$E$10</f>
        <v>*</v>
      </c>
      <c r="H20" s="104" t="str">
        <f>[16]Agosto!$E$11</f>
        <v>*</v>
      </c>
      <c r="I20" s="104" t="str">
        <f>[16]Agosto!$E$12</f>
        <v>*</v>
      </c>
      <c r="J20" s="104" t="str">
        <f>[16]Agosto!$E$13</f>
        <v>*</v>
      </c>
      <c r="K20" s="104">
        <f>[16]Agosto!$E$14</f>
        <v>36.75</v>
      </c>
      <c r="L20" s="104">
        <f>[16]Agosto!$E$15</f>
        <v>53.041666666666664</v>
      </c>
      <c r="M20" s="104">
        <f>[16]Agosto!$E$16</f>
        <v>51.208333333333336</v>
      </c>
      <c r="N20" s="104">
        <f>[16]Agosto!$E$17</f>
        <v>44.916666666666664</v>
      </c>
      <c r="O20" s="104">
        <f>[16]Agosto!$E$18</f>
        <v>45.083333333333336</v>
      </c>
      <c r="P20" s="104">
        <f>[16]Agosto!$E$19</f>
        <v>53.416666666666664</v>
      </c>
      <c r="Q20" s="104">
        <f>[16]Agosto!$E$20</f>
        <v>44.708333333333336</v>
      </c>
      <c r="R20" s="104">
        <f>[16]Agosto!$E$21</f>
        <v>40.291666666666664</v>
      </c>
      <c r="S20" s="104">
        <f>[16]Agosto!$E$22</f>
        <v>42.291666666666664</v>
      </c>
      <c r="T20" s="104">
        <f>[16]Agosto!$E$23</f>
        <v>47.375</v>
      </c>
      <c r="U20" s="104">
        <f>[16]Agosto!$E$24</f>
        <v>63.25</v>
      </c>
      <c r="V20" s="104">
        <f>[16]Agosto!$E$25</f>
        <v>58.916666666666664</v>
      </c>
      <c r="W20" s="104">
        <f>[16]Agosto!$E$26</f>
        <v>44.782608695652172</v>
      </c>
      <c r="X20" s="104">
        <f>[16]Agosto!$E$27</f>
        <v>55.875</v>
      </c>
      <c r="Y20" s="104">
        <f>[16]Agosto!$E$28</f>
        <v>78</v>
      </c>
      <c r="Z20" s="104">
        <f>[16]Agosto!$E$29</f>
        <v>92.875</v>
      </c>
      <c r="AA20" s="104">
        <f>[16]Agosto!$E$30</f>
        <v>73.913043478260875</v>
      </c>
      <c r="AB20" s="104">
        <f>[16]Agosto!$E$31</f>
        <v>53.208333333333336</v>
      </c>
      <c r="AC20" s="104">
        <f>[16]Agosto!$E$32</f>
        <v>64.833333333333329</v>
      </c>
      <c r="AD20" s="104">
        <f>[16]Agosto!$E$33</f>
        <v>54</v>
      </c>
      <c r="AE20" s="104">
        <f>[16]Agosto!$E$34</f>
        <v>45.5</v>
      </c>
      <c r="AF20" s="104">
        <f>[16]Agosto!$E$35</f>
        <v>37.875</v>
      </c>
      <c r="AG20" s="110">
        <f t="shared" si="1"/>
        <v>53.732378129117258</v>
      </c>
      <c r="AI20" s="12"/>
    </row>
    <row r="21" spans="1:37" x14ac:dyDescent="0.2">
      <c r="A21" s="47" t="s">
        <v>3</v>
      </c>
      <c r="B21" s="104">
        <f>[17]Agosto!$E$5</f>
        <v>49.291666666666664</v>
      </c>
      <c r="C21" s="104">
        <f>[17]Agosto!$E$6</f>
        <v>51.833333333333336</v>
      </c>
      <c r="D21" s="104">
        <f>[17]Agosto!$E$7</f>
        <v>47.458333333333336</v>
      </c>
      <c r="E21" s="104">
        <f>[17]Agosto!$E$8</f>
        <v>41.625</v>
      </c>
      <c r="F21" s="104">
        <f>[17]Agosto!$E$9</f>
        <v>57.708333333333336</v>
      </c>
      <c r="G21" s="104">
        <f>[17]Agosto!$E$10</f>
        <v>59.5</v>
      </c>
      <c r="H21" s="104">
        <f>[17]Agosto!$E$11</f>
        <v>52.833333333333336</v>
      </c>
      <c r="I21" s="104">
        <f>[17]Agosto!$E$12</f>
        <v>62.041666666666664</v>
      </c>
      <c r="J21" s="104">
        <f>[17]Agosto!$E$13</f>
        <v>56.083333333333336</v>
      </c>
      <c r="K21" s="104">
        <f>[17]Agosto!$E$14</f>
        <v>53.708333333333336</v>
      </c>
      <c r="L21" s="104">
        <f>[17]Agosto!$E$15</f>
        <v>46.208333333333336</v>
      </c>
      <c r="M21" s="104">
        <f>[17]Agosto!$E$16</f>
        <v>50.791666666666664</v>
      </c>
      <c r="N21" s="104">
        <f>[17]Agosto!$E$17</f>
        <v>49.416666666666664</v>
      </c>
      <c r="O21" s="104">
        <f>[17]Agosto!$E$18</f>
        <v>45.875</v>
      </c>
      <c r="P21" s="104">
        <f>[17]Agosto!$E$19</f>
        <v>43.583333333333336</v>
      </c>
      <c r="Q21" s="104">
        <f>[17]Agosto!$E$20</f>
        <v>44.833333333333336</v>
      </c>
      <c r="R21" s="104">
        <f>[17]Agosto!$E$21</f>
        <v>46.583333333333336</v>
      </c>
      <c r="S21" s="104">
        <f>[17]Agosto!$E$22</f>
        <v>42.083333333333336</v>
      </c>
      <c r="T21" s="104">
        <f>[17]Agosto!$E$23</f>
        <v>43.375</v>
      </c>
      <c r="U21" s="104">
        <f>[17]Agosto!$E$24</f>
        <v>41.375</v>
      </c>
      <c r="V21" s="104">
        <f>[17]Agosto!$E$25</f>
        <v>49.25</v>
      </c>
      <c r="W21" s="104">
        <f>[17]Agosto!$E$26</f>
        <v>34.333333333333336</v>
      </c>
      <c r="X21" s="104">
        <f>[17]Agosto!$E$27</f>
        <v>35.833333333333336</v>
      </c>
      <c r="Y21" s="104">
        <f>[17]Agosto!$E$28</f>
        <v>44.791666666666664</v>
      </c>
      <c r="Z21" s="104">
        <f>[17]Agosto!$E$29</f>
        <v>59.166666666666664</v>
      </c>
      <c r="AA21" s="104">
        <f>[17]Agosto!$E$30</f>
        <v>54.208333333333336</v>
      </c>
      <c r="AB21" s="104">
        <f>[17]Agosto!$E$31</f>
        <v>48.125</v>
      </c>
      <c r="AC21" s="104">
        <f>[17]Agosto!$E$32</f>
        <v>48.833333333333336</v>
      </c>
      <c r="AD21" s="104">
        <f>[17]Agosto!$E$33</f>
        <v>70.708333333333329</v>
      </c>
      <c r="AE21" s="104">
        <f>[17]Agosto!$E$34</f>
        <v>56.315789473684212</v>
      </c>
      <c r="AF21" s="104">
        <f>[17]Agosto!$E$35</f>
        <v>44.541666666666664</v>
      </c>
      <c r="AG21" s="110">
        <f>AVERAGE(B21:AF21)</f>
        <v>49.429541595925294</v>
      </c>
      <c r="AI21" s="12"/>
    </row>
    <row r="22" spans="1:37" x14ac:dyDescent="0.2">
      <c r="A22" s="47" t="s">
        <v>4</v>
      </c>
      <c r="B22" s="104">
        <f>[18]Agosto!$E$5</f>
        <v>30.375</v>
      </c>
      <c r="C22" s="104">
        <f>[18]Agosto!$E$6</f>
        <v>44.083333333333336</v>
      </c>
      <c r="D22" s="104">
        <f>[18]Agosto!$E$7</f>
        <v>37.833333333333336</v>
      </c>
      <c r="E22" s="104">
        <f>[18]Agosto!$E$8</f>
        <v>49.875</v>
      </c>
      <c r="F22" s="104">
        <f>[18]Agosto!$E$9</f>
        <v>67.458333333333329</v>
      </c>
      <c r="G22" s="104">
        <f>[18]Agosto!$E$10</f>
        <v>56.833333333333336</v>
      </c>
      <c r="H22" s="104">
        <f>[18]Agosto!$E$11</f>
        <v>47.833333333333336</v>
      </c>
      <c r="I22" s="104">
        <f>[18]Agosto!$E$12</f>
        <v>57.083333333333336</v>
      </c>
      <c r="J22" s="104">
        <f>[18]Agosto!$E$13</f>
        <v>68.041666666666671</v>
      </c>
      <c r="K22" s="104">
        <f>[18]Agosto!$E$14</f>
        <v>50.5</v>
      </c>
      <c r="L22" s="104">
        <f>[18]Agosto!$E$15</f>
        <v>34.583333333333336</v>
      </c>
      <c r="M22" s="104">
        <f>[18]Agosto!$E$16</f>
        <v>37.375</v>
      </c>
      <c r="N22" s="104">
        <f>[18]Agosto!$E$17</f>
        <v>31.083333333333332</v>
      </c>
      <c r="O22" s="104">
        <f>[18]Agosto!$E$18</f>
        <v>26.125</v>
      </c>
      <c r="P22" s="104">
        <f>[18]Agosto!$E$19</f>
        <v>28.5</v>
      </c>
      <c r="Q22" s="104">
        <f>[18]Agosto!$E$20</f>
        <v>34.041666666666664</v>
      </c>
      <c r="R22" s="104">
        <f>[18]Agosto!$E$21</f>
        <v>38.5</v>
      </c>
      <c r="S22" s="104">
        <f>[18]Agosto!$E$22</f>
        <v>34.291666666666664</v>
      </c>
      <c r="T22" s="104">
        <f>[18]Agosto!$E$23</f>
        <v>30.086956521739129</v>
      </c>
      <c r="U22" s="104">
        <f>[18]Agosto!$E$24</f>
        <v>37.291666666666664</v>
      </c>
      <c r="V22" s="104">
        <f>[18]Agosto!$E$25</f>
        <v>49.708333333333336</v>
      </c>
      <c r="W22" s="104">
        <f>[18]Agosto!$E$26</f>
        <v>29.708333333333332</v>
      </c>
      <c r="X22" s="104">
        <f>[18]Agosto!$E$27</f>
        <v>22.083333333333332</v>
      </c>
      <c r="Y22" s="104">
        <f>[18]Agosto!$E$28</f>
        <v>45.75</v>
      </c>
      <c r="Z22" s="104">
        <f>[18]Agosto!$E$29</f>
        <v>70.708333333333329</v>
      </c>
      <c r="AA22" s="104">
        <f>[18]Agosto!$E$30</f>
        <v>63.541666666666664</v>
      </c>
      <c r="AB22" s="104">
        <f>[18]Agosto!$E$31</f>
        <v>53.666666666666664</v>
      </c>
      <c r="AC22" s="104">
        <f>[18]Agosto!$E$32</f>
        <v>47.75</v>
      </c>
      <c r="AD22" s="104">
        <f>[18]Agosto!$E$33</f>
        <v>64.458333333333329</v>
      </c>
      <c r="AE22" s="104">
        <f>[18]Agosto!$E$34</f>
        <v>55.625</v>
      </c>
      <c r="AF22" s="104">
        <f>[18]Agosto!$E$35</f>
        <v>38.125</v>
      </c>
      <c r="AG22" s="110">
        <f t="shared" si="1"/>
        <v>44.61033193080879</v>
      </c>
      <c r="AI22" t="s">
        <v>35</v>
      </c>
    </row>
    <row r="23" spans="1:37" x14ac:dyDescent="0.2">
      <c r="A23" s="47" t="s">
        <v>209</v>
      </c>
      <c r="B23" s="104">
        <f>[19]Agosto!$E$5</f>
        <v>33.541666666666664</v>
      </c>
      <c r="C23" s="104">
        <f>[19]Agosto!$E$6</f>
        <v>39.166666666666664</v>
      </c>
      <c r="D23" s="104">
        <f>[19]Agosto!$E$7</f>
        <v>51.333333333333336</v>
      </c>
      <c r="E23" s="104">
        <f>[19]Agosto!$E$8</f>
        <v>87.083333333333329</v>
      </c>
      <c r="F23" s="104">
        <f>[19]Agosto!$E$9</f>
        <v>86.125</v>
      </c>
      <c r="G23" s="104">
        <f>[19]Agosto!$E$10</f>
        <v>71.166666666666671</v>
      </c>
      <c r="H23" s="104">
        <f>[19]Agosto!$E$11</f>
        <v>58.458333333333336</v>
      </c>
      <c r="I23" s="104">
        <f>[19]Agosto!$E$12</f>
        <v>73.5</v>
      </c>
      <c r="J23" s="104">
        <f>[19]Agosto!$E$13</f>
        <v>61.166666666666664</v>
      </c>
      <c r="K23" s="104">
        <f>[19]Agosto!$E$14</f>
        <v>51.75</v>
      </c>
      <c r="L23" s="104">
        <f>[19]Agosto!$E$15</f>
        <v>35.041666666666664</v>
      </c>
      <c r="M23" s="104">
        <f>[19]Agosto!$E$16</f>
        <v>38.833333333333336</v>
      </c>
      <c r="N23" s="104">
        <f>[19]Agosto!$E$17</f>
        <v>36.416666666666664</v>
      </c>
      <c r="O23" s="104">
        <f>[19]Agosto!$E$18</f>
        <v>30.208333333333332</v>
      </c>
      <c r="P23" s="104">
        <f>[19]Agosto!$E$19</f>
        <v>29.791666666666668</v>
      </c>
      <c r="Q23" s="104">
        <f>[19]Agosto!$E$20</f>
        <v>33.541666666666664</v>
      </c>
      <c r="R23" s="104">
        <f>[19]Agosto!$E$21</f>
        <v>37.291666666666664</v>
      </c>
      <c r="S23" s="104">
        <f>[19]Agosto!$E$22</f>
        <v>35.458333333333336</v>
      </c>
      <c r="T23" s="104">
        <f>[19]Agosto!$E$23</f>
        <v>34.636363636363633</v>
      </c>
      <c r="U23" s="104">
        <f>[19]Agosto!$E$24</f>
        <v>52.958333333333336</v>
      </c>
      <c r="V23" s="104">
        <f>[19]Agosto!$E$25</f>
        <v>53</v>
      </c>
      <c r="W23" s="104">
        <f>[19]Agosto!$E$26</f>
        <v>33.208333333333336</v>
      </c>
      <c r="X23" s="104">
        <f>[19]Agosto!$E$27</f>
        <v>28.291666666666668</v>
      </c>
      <c r="Y23" s="104">
        <f>[19]Agosto!$E$28</f>
        <v>83.416666666666671</v>
      </c>
      <c r="Z23" s="104">
        <f>[19]Agosto!$E$29</f>
        <v>71.708333333333329</v>
      </c>
      <c r="AA23" s="104">
        <f>[19]Agosto!$E$30</f>
        <v>64.791666666666671</v>
      </c>
      <c r="AB23" s="104">
        <f>[19]Agosto!$E$31</f>
        <v>49.375</v>
      </c>
      <c r="AC23" s="104">
        <f>[19]Agosto!$E$32</f>
        <v>45.083333333333336</v>
      </c>
      <c r="AD23" s="104">
        <f>[19]Agosto!$E$33</f>
        <v>45.75</v>
      </c>
      <c r="AE23" s="104">
        <f>[19]Agosto!$E$34</f>
        <v>39.958333333333336</v>
      </c>
      <c r="AF23" s="104">
        <f>[19]Agosto!$E$35</f>
        <v>37.18181818181818</v>
      </c>
      <c r="AG23" s="110">
        <f t="shared" si="1"/>
        <v>49.330156402737046</v>
      </c>
    </row>
    <row r="24" spans="1:37" x14ac:dyDescent="0.2">
      <c r="A24" s="47" t="s">
        <v>5</v>
      </c>
      <c r="B24" s="104">
        <f>[20]Agosto!$E$5</f>
        <v>45.791666666666664</v>
      </c>
      <c r="C24" s="104">
        <f>[20]Agosto!$E$6</f>
        <v>55.083333333333336</v>
      </c>
      <c r="D24" s="104">
        <f>[20]Agosto!$E$7</f>
        <v>57.416666666666664</v>
      </c>
      <c r="E24" s="104">
        <f>[20]Agosto!$E$8</f>
        <v>76</v>
      </c>
      <c r="F24" s="104">
        <f>[20]Agosto!$E$9</f>
        <v>79.5</v>
      </c>
      <c r="G24" s="104">
        <f>[20]Agosto!$E$10</f>
        <v>72.333333333333329</v>
      </c>
      <c r="H24" s="104">
        <f>[20]Agosto!$E$11</f>
        <v>66.458333333333329</v>
      </c>
      <c r="I24" s="104">
        <f>[20]Agosto!$E$12</f>
        <v>56.833333333333336</v>
      </c>
      <c r="J24" s="104">
        <f>[20]Agosto!$E$13</f>
        <v>39.541666666666664</v>
      </c>
      <c r="K24" s="104">
        <f>[20]Agosto!$E$14</f>
        <v>41.666666666666664</v>
      </c>
      <c r="L24" s="104">
        <f>[20]Agosto!$E$15</f>
        <v>48</v>
      </c>
      <c r="M24" s="104">
        <f>[20]Agosto!$E$16</f>
        <v>38.458333333333336</v>
      </c>
      <c r="N24" s="104">
        <f>[20]Agosto!$E$17</f>
        <v>42.291666666666664</v>
      </c>
      <c r="O24" s="104">
        <f>[20]Agosto!$E$18</f>
        <v>42.375</v>
      </c>
      <c r="P24" s="104">
        <f>[20]Agosto!$E$19</f>
        <v>38.833333333333336</v>
      </c>
      <c r="Q24" s="104">
        <f>[20]Agosto!$E$20</f>
        <v>38.666666666666664</v>
      </c>
      <c r="R24" s="104">
        <f>[20]Agosto!$E$21</f>
        <v>33.166666666666664</v>
      </c>
      <c r="S24" s="104">
        <f>[20]Agosto!$E$22</f>
        <v>37.041666666666664</v>
      </c>
      <c r="T24" s="104">
        <f>[20]Agosto!$E$23</f>
        <v>44.625</v>
      </c>
      <c r="U24" s="104">
        <f>[20]Agosto!$E$24</f>
        <v>50</v>
      </c>
      <c r="V24" s="104">
        <f>[20]Agosto!$E$25</f>
        <v>54.875</v>
      </c>
      <c r="W24" s="104">
        <f>[20]Agosto!$E$26</f>
        <v>48.5</v>
      </c>
      <c r="X24" s="104">
        <f>[20]Agosto!$E$27</f>
        <v>42.083333333333336</v>
      </c>
      <c r="Y24" s="104">
        <f>[20]Agosto!$E$28</f>
        <v>55</v>
      </c>
      <c r="Z24" s="104">
        <f>[20]Agosto!$E$29</f>
        <v>57.083333333333336</v>
      </c>
      <c r="AA24" s="104">
        <f>[20]Agosto!$E$30</f>
        <v>52.875</v>
      </c>
      <c r="AB24" s="104">
        <f>[20]Agosto!$E$31</f>
        <v>31.625</v>
      </c>
      <c r="AC24" s="104">
        <f>[20]Agosto!$E$32</f>
        <v>40.416666666666664</v>
      </c>
      <c r="AD24" s="104">
        <f>[20]Agosto!$E$33</f>
        <v>43.541666666666664</v>
      </c>
      <c r="AE24" s="104">
        <f>[20]Agosto!$E$34</f>
        <v>44.083333333333336</v>
      </c>
      <c r="AF24" s="104">
        <f>[20]Agosto!$E$35</f>
        <v>43.625</v>
      </c>
      <c r="AG24" s="110">
        <f t="shared" si="1"/>
        <v>48.96102150537633</v>
      </c>
      <c r="AH24" s="12" t="s">
        <v>35</v>
      </c>
    </row>
    <row r="25" spans="1:37" x14ac:dyDescent="0.2">
      <c r="A25" s="47" t="s">
        <v>273</v>
      </c>
      <c r="B25" s="104">
        <f>[21]Agosto!$E$5</f>
        <v>61.583333333333336</v>
      </c>
      <c r="C25" s="104">
        <f>[21]Agosto!$E$6</f>
        <v>62.458333333333336</v>
      </c>
      <c r="D25" s="104">
        <f>[21]Agosto!$E$7</f>
        <v>75.166666666666671</v>
      </c>
      <c r="E25" s="104">
        <f>[21]Agosto!$E$8</f>
        <v>84.708333333333329</v>
      </c>
      <c r="F25" s="104">
        <f>[21]Agosto!$E$9</f>
        <v>84.833333333333329</v>
      </c>
      <c r="G25" s="104">
        <f>[21]Agosto!$E$10</f>
        <v>80.916666666666671</v>
      </c>
      <c r="H25" s="104">
        <f>[21]Agosto!$E$11</f>
        <v>76.333333333333329</v>
      </c>
      <c r="I25" s="104">
        <f>[21]Agosto!$E$12</f>
        <v>70.958333333333329</v>
      </c>
      <c r="J25" s="104">
        <f>[21]Agosto!$E$13</f>
        <v>51.208333333333336</v>
      </c>
      <c r="K25" s="104">
        <f>[21]Agosto!$E$14</f>
        <v>56.75</v>
      </c>
      <c r="L25" s="104">
        <f>[21]Agosto!$E$15</f>
        <v>59.625</v>
      </c>
      <c r="M25" s="104">
        <f>[21]Agosto!$E$16</f>
        <v>57.416666666666664</v>
      </c>
      <c r="N25" s="104">
        <f>[21]Agosto!$E$17</f>
        <v>53.708333333333336</v>
      </c>
      <c r="O25" s="104">
        <f>[21]Agosto!$E$18</f>
        <v>55.166666666666664</v>
      </c>
      <c r="P25" s="104">
        <f>[21]Agosto!$E$19</f>
        <v>57.208333333333336</v>
      </c>
      <c r="Q25" s="104">
        <f>[21]Agosto!$E$20</f>
        <v>54.916666666666664</v>
      </c>
      <c r="R25" s="104">
        <f>[21]Agosto!$E$21</f>
        <v>60.916666666666664</v>
      </c>
      <c r="S25" s="104">
        <f>[21]Agosto!$E$22</f>
        <v>56.916666666666664</v>
      </c>
      <c r="T25" s="104">
        <f>[21]Agosto!$E$23</f>
        <v>55.130434782608695</v>
      </c>
      <c r="U25" s="104">
        <f>[21]Agosto!$E$24</f>
        <v>57.25</v>
      </c>
      <c r="V25" s="104">
        <f>[21]Agosto!$E$25</f>
        <v>69.869565217391298</v>
      </c>
      <c r="W25" s="104">
        <f>[21]Agosto!$E$26</f>
        <v>61.458333333333336</v>
      </c>
      <c r="X25" s="104">
        <f>[21]Agosto!$E$27</f>
        <v>46.208333333333336</v>
      </c>
      <c r="Y25" s="104">
        <f>[21]Agosto!$E$28</f>
        <v>63.125</v>
      </c>
      <c r="Z25" s="104">
        <f>[21]Agosto!$E$29</f>
        <v>55.75</v>
      </c>
      <c r="AA25" s="104">
        <f>[21]Agosto!$E$30</f>
        <v>63.458333333333336</v>
      </c>
      <c r="AB25" s="104">
        <f>[21]Agosto!$E$31</f>
        <v>44.458333333333336</v>
      </c>
      <c r="AC25" s="104">
        <f>[21]Agosto!$E$32</f>
        <v>51.208333333333336</v>
      </c>
      <c r="AD25" s="104">
        <f>[21]Agosto!$E$33</f>
        <v>62.166666666666664</v>
      </c>
      <c r="AE25" s="104">
        <f>[21]Agosto!$E$34</f>
        <v>63.583333333333336</v>
      </c>
      <c r="AF25" s="104">
        <f>[21]Agosto!$E$35</f>
        <v>51.875</v>
      </c>
      <c r="AG25" s="110">
        <f t="shared" si="1"/>
        <v>61.494623655913976</v>
      </c>
      <c r="AH25" s="12"/>
    </row>
    <row r="26" spans="1:37" x14ac:dyDescent="0.2">
      <c r="A26" s="47" t="s">
        <v>274</v>
      </c>
      <c r="B26" s="104">
        <f>[22]Agosto!$E$5</f>
        <v>58.958333333333336</v>
      </c>
      <c r="C26" s="104">
        <f>[22]Agosto!$E$6</f>
        <v>61.541666666666664</v>
      </c>
      <c r="D26" s="104">
        <f>[22]Agosto!$E$7</f>
        <v>69.875</v>
      </c>
      <c r="E26" s="104">
        <f>[22]Agosto!$E$8</f>
        <v>89.25</v>
      </c>
      <c r="F26" s="104">
        <f>[22]Agosto!$E$9</f>
        <v>86.833333333333329</v>
      </c>
      <c r="G26" s="104">
        <f>[22]Agosto!$E$10</f>
        <v>82.125</v>
      </c>
      <c r="H26" s="104">
        <f>[22]Agosto!$E$11</f>
        <v>72.625</v>
      </c>
      <c r="I26" s="104">
        <f>[22]Agosto!$E$12</f>
        <v>77.958333333333329</v>
      </c>
      <c r="J26" s="104">
        <f>[22]Agosto!$E$13</f>
        <v>56.416666666666664</v>
      </c>
      <c r="K26" s="104">
        <f>[22]Agosto!$E$14</f>
        <v>60.666666666666664</v>
      </c>
      <c r="L26" s="104">
        <f>[22]Agosto!$E$15</f>
        <v>58.333333333333336</v>
      </c>
      <c r="M26" s="104">
        <f>[22]Agosto!$E$16</f>
        <v>59.583333333333336</v>
      </c>
      <c r="N26" s="104">
        <f>[22]Agosto!$E$17</f>
        <v>61.25</v>
      </c>
      <c r="O26" s="104">
        <f>[22]Agosto!$E$18</f>
        <v>58.875</v>
      </c>
      <c r="P26" s="104">
        <f>[22]Agosto!$E$19</f>
        <v>58.333333333333336</v>
      </c>
      <c r="Q26" s="104">
        <f>[22]Agosto!$E$20</f>
        <v>60.708333333333336</v>
      </c>
      <c r="R26" s="104">
        <f>[22]Agosto!$E$21</f>
        <v>57.625</v>
      </c>
      <c r="S26" s="104">
        <f>[22]Agosto!$E$22</f>
        <v>57.375</v>
      </c>
      <c r="T26" s="104">
        <f>[22]Agosto!$E$23</f>
        <v>54.173913043478258</v>
      </c>
      <c r="U26" s="104">
        <f>[22]Agosto!$E$24</f>
        <v>61.833333333333336</v>
      </c>
      <c r="V26" s="104">
        <f>[22]Agosto!$E$25</f>
        <v>69.166666666666671</v>
      </c>
      <c r="W26" s="104">
        <f>[22]Agosto!$E$26</f>
        <v>52.541666666666664</v>
      </c>
      <c r="X26" s="104">
        <f>[22]Agosto!$E$27</f>
        <v>45.208333333333336</v>
      </c>
      <c r="Y26" s="104">
        <f>[22]Agosto!$E$28</f>
        <v>67.75</v>
      </c>
      <c r="Z26" s="104">
        <f>[22]Agosto!$E$29</f>
        <v>63.083333333333336</v>
      </c>
      <c r="AA26" s="104">
        <f>[22]Agosto!$E$30</f>
        <v>65.739130434782609</v>
      </c>
      <c r="AB26" s="104">
        <f>[22]Agosto!$E$31</f>
        <v>48.833333333333336</v>
      </c>
      <c r="AC26" s="104">
        <f>[22]Agosto!$E$32</f>
        <v>55.958333333333336</v>
      </c>
      <c r="AD26" s="104">
        <f>[22]Agosto!$E$33</f>
        <v>60.333333333333336</v>
      </c>
      <c r="AE26" s="104">
        <f>[22]Agosto!$E$34</f>
        <v>62.666666666666664</v>
      </c>
      <c r="AF26" s="104">
        <f>[22]Agosto!$E$35</f>
        <v>51.75</v>
      </c>
      <c r="AG26" s="110">
        <f t="shared" si="1"/>
        <v>62.818431510051411</v>
      </c>
      <c r="AH26" s="12"/>
    </row>
    <row r="27" spans="1:37" x14ac:dyDescent="0.2">
      <c r="A27" s="47" t="s">
        <v>261</v>
      </c>
      <c r="B27" s="104">
        <f>[23]Agosto!$E$5</f>
        <v>33.375</v>
      </c>
      <c r="C27" s="104">
        <f>[23]Agosto!$E$6</f>
        <v>45.625</v>
      </c>
      <c r="D27" s="104">
        <f>[23]Agosto!$E$7</f>
        <v>53.875</v>
      </c>
      <c r="E27" s="104">
        <f>[23]Agosto!$E$8</f>
        <v>93.166666666666671</v>
      </c>
      <c r="F27" s="104">
        <f>[23]Agosto!$E$9</f>
        <v>91</v>
      </c>
      <c r="G27" s="104">
        <f>[23]Agosto!$E$10</f>
        <v>80.708333333333329</v>
      </c>
      <c r="H27" s="104">
        <f>[23]Agosto!$E$11</f>
        <v>77.791666666666671</v>
      </c>
      <c r="I27" s="104">
        <f>[23]Agosto!$E$12</f>
        <v>75.958333333333329</v>
      </c>
      <c r="J27" s="104">
        <f>[23]Agosto!$E$13</f>
        <v>62.708333333333336</v>
      </c>
      <c r="K27" s="104">
        <f>[23]Agosto!$E$14</f>
        <v>63.666666666666664</v>
      </c>
      <c r="L27" s="104">
        <f>[23]Agosto!$E$15</f>
        <v>58.125</v>
      </c>
      <c r="M27" s="104">
        <f>[23]Agosto!$E$16</f>
        <v>56.583333333333336</v>
      </c>
      <c r="N27" s="104">
        <f>[23]Agosto!$E$17</f>
        <v>55.75</v>
      </c>
      <c r="O27" s="104">
        <f>[23]Agosto!$E$18</f>
        <v>54.791666666666664</v>
      </c>
      <c r="P27" s="104">
        <f>[23]Agosto!$E$19</f>
        <v>54.833333333333336</v>
      </c>
      <c r="Q27" s="104">
        <f>[23]Agosto!$E$20</f>
        <v>49.708333333333336</v>
      </c>
      <c r="R27" s="104">
        <f>[23]Agosto!$E$21</f>
        <v>42.458333333333336</v>
      </c>
      <c r="S27" s="104">
        <f>[23]Agosto!$E$22</f>
        <v>36.875</v>
      </c>
      <c r="T27" s="104">
        <f>[23]Agosto!$E$23</f>
        <v>39.708333333333336</v>
      </c>
      <c r="U27" s="104">
        <f>[23]Agosto!$E$24</f>
        <v>56</v>
      </c>
      <c r="V27" s="104">
        <f>[23]Agosto!$E$25</f>
        <v>61.125</v>
      </c>
      <c r="W27" s="104">
        <f>[23]Agosto!$E$26</f>
        <v>39.708333333333336</v>
      </c>
      <c r="X27" s="104">
        <f>[23]Agosto!$E$27</f>
        <v>43.208333333333336</v>
      </c>
      <c r="Y27" s="104">
        <f>[23]Agosto!$E$28</f>
        <v>69.083333333333329</v>
      </c>
      <c r="Z27" s="104">
        <f>[23]Agosto!$E$29</f>
        <v>72.791666666666671</v>
      </c>
      <c r="AA27" s="104">
        <f>[23]Agosto!$E$30</f>
        <v>69.583333333333329</v>
      </c>
      <c r="AB27" s="104">
        <f>[23]Agosto!$E$31</f>
        <v>53.791666666666664</v>
      </c>
      <c r="AC27" s="104">
        <f>[23]Agosto!$E$32</f>
        <v>51.333333333333336</v>
      </c>
      <c r="AD27" s="104">
        <f>[23]Agosto!$E$33</f>
        <v>53.375</v>
      </c>
      <c r="AE27" s="104">
        <f>[23]Agosto!$E$34</f>
        <v>35.291666666666664</v>
      </c>
      <c r="AF27" s="104">
        <f>[20]Agosto!$E$35</f>
        <v>43.625</v>
      </c>
      <c r="AG27" s="110">
        <f t="shared" si="1"/>
        <v>57.278225806451609</v>
      </c>
      <c r="AH27" s="12"/>
    </row>
    <row r="28" spans="1:37" x14ac:dyDescent="0.2">
      <c r="A28" s="47" t="s">
        <v>320</v>
      </c>
      <c r="B28" s="104">
        <f>[24]Agosto!$E$5</f>
        <v>56.708333333333336</v>
      </c>
      <c r="C28" s="104">
        <f>[24]Agosto!$E$6</f>
        <v>62.208333333333336</v>
      </c>
      <c r="D28" s="104">
        <f>[24]Agosto!$E$7</f>
        <v>73.416666666666671</v>
      </c>
      <c r="E28" s="104">
        <f>[24]Agosto!$E$8</f>
        <v>92.583333333333329</v>
      </c>
      <c r="F28" s="104">
        <f>[24]Agosto!$E$9</f>
        <v>86.958333333333329</v>
      </c>
      <c r="G28" s="104">
        <f>[24]Agosto!$E$10</f>
        <v>78.708333333333329</v>
      </c>
      <c r="H28" s="104">
        <f>[24]Agosto!$E$11</f>
        <v>74.958333333333329</v>
      </c>
      <c r="I28" s="104">
        <f>[24]Agosto!$E$12</f>
        <v>81.041666666666671</v>
      </c>
      <c r="J28" s="104">
        <f>[24]Agosto!$E$13</f>
        <v>61.041666666666664</v>
      </c>
      <c r="K28" s="104">
        <f>[24]Agosto!$E$14</f>
        <v>62.625</v>
      </c>
      <c r="L28" s="104">
        <f>[24]Agosto!$E$15</f>
        <v>58.666666666666664</v>
      </c>
      <c r="M28" s="104">
        <f>[24]Agosto!$E$16</f>
        <v>59.208333333333336</v>
      </c>
      <c r="N28" s="104">
        <f>[24]Agosto!$E$17</f>
        <v>62.791666666666664</v>
      </c>
      <c r="O28" s="104">
        <f>[24]Agosto!$E$18</f>
        <v>59.916666666666664</v>
      </c>
      <c r="P28" s="104">
        <f>[24]Agosto!$E$19</f>
        <v>55.791666666666664</v>
      </c>
      <c r="Q28" s="104">
        <f>[24]Agosto!$E$20</f>
        <v>52.708333333333336</v>
      </c>
      <c r="R28" s="104">
        <f>[24]Agosto!$E$21</f>
        <v>56.916666666666664</v>
      </c>
      <c r="S28" s="104">
        <f>[24]Agosto!$E$22</f>
        <v>57.25</v>
      </c>
      <c r="T28" s="104">
        <f>[24]Agosto!$E$23</f>
        <v>51.916666666666664</v>
      </c>
      <c r="U28" s="104">
        <f>[24]Agosto!$E$24</f>
        <v>59.25</v>
      </c>
      <c r="V28" s="104">
        <f>[24]Agosto!$E$25</f>
        <v>66.208333333333329</v>
      </c>
      <c r="W28" s="104">
        <f>[24]Agosto!$E$26</f>
        <v>49.291666666666664</v>
      </c>
      <c r="X28" s="104">
        <f>[24]Agosto!$E$27</f>
        <v>50.541666666666664</v>
      </c>
      <c r="Y28" s="104">
        <f>[24]Agosto!$E$28</f>
        <v>75</v>
      </c>
      <c r="Z28" s="104">
        <f>[24]Agosto!$E$29</f>
        <v>70.125</v>
      </c>
      <c r="AA28" s="104">
        <f>[24]Agosto!$E$30</f>
        <v>67.708333333333329</v>
      </c>
      <c r="AB28" s="104">
        <f>[24]Agosto!$E$31</f>
        <v>59.083333333333336</v>
      </c>
      <c r="AC28" s="104">
        <f>[24]Agosto!$E$32</f>
        <v>62.25</v>
      </c>
      <c r="AD28" s="104">
        <f>[24]Agosto!$E$33</f>
        <v>56.958333333333336</v>
      </c>
      <c r="AE28" s="104">
        <f>[24]Agosto!$E$34</f>
        <v>59.375</v>
      </c>
      <c r="AF28" s="104">
        <f>[20]Agosto!$E$35</f>
        <v>43.625</v>
      </c>
      <c r="AG28" s="110">
        <f t="shared" si="1"/>
        <v>63.381720430107514</v>
      </c>
      <c r="AH28" s="12"/>
    </row>
    <row r="29" spans="1:37" x14ac:dyDescent="0.2">
      <c r="A29" s="47" t="s">
        <v>206</v>
      </c>
      <c r="B29" s="104">
        <f>[25]Agosto!$E$5</f>
        <v>47.958333333333336</v>
      </c>
      <c r="C29" s="104">
        <f>[25]Agosto!$E$6</f>
        <v>55.75</v>
      </c>
      <c r="D29" s="104">
        <f>[25]Agosto!$E$7</f>
        <v>65.833333333333329</v>
      </c>
      <c r="E29" s="104">
        <f>[25]Agosto!$E$8</f>
        <v>91.041666666666671</v>
      </c>
      <c r="F29" s="104">
        <f>[25]Agosto!$E$9</f>
        <v>85.125</v>
      </c>
      <c r="G29" s="104">
        <f>[25]Agosto!$E$10</f>
        <v>79.791666666666671</v>
      </c>
      <c r="H29" s="104">
        <f>[25]Agosto!$E$11</f>
        <v>72.583333333333329</v>
      </c>
      <c r="I29" s="104">
        <f>[25]Agosto!$E$12</f>
        <v>75.25</v>
      </c>
      <c r="J29" s="104">
        <f>[25]Agosto!$E$13</f>
        <v>57.583333333333336</v>
      </c>
      <c r="K29" s="104">
        <f>[25]Agosto!$E$14</f>
        <v>62.833333333333336</v>
      </c>
      <c r="L29" s="104">
        <f>[25]Agosto!$E$15</f>
        <v>52.666666666666664</v>
      </c>
      <c r="M29" s="104">
        <f>[25]Agosto!$E$16</f>
        <v>53.916666666666664</v>
      </c>
      <c r="N29" s="104">
        <f>[25]Agosto!$E$17</f>
        <v>61.875</v>
      </c>
      <c r="O29" s="104">
        <f>[25]Agosto!$E$18</f>
        <v>54.375</v>
      </c>
      <c r="P29" s="104">
        <f>[25]Agosto!$E$19</f>
        <v>53.625</v>
      </c>
      <c r="Q29" s="104">
        <f>[25]Agosto!$E$20</f>
        <v>54.875</v>
      </c>
      <c r="R29" s="104">
        <f>[25]Agosto!$E$21</f>
        <v>57.375</v>
      </c>
      <c r="S29" s="104">
        <f>[25]Agosto!$E$22</f>
        <v>56.5</v>
      </c>
      <c r="T29" s="104">
        <f>[25]Agosto!$E$23</f>
        <v>52.875</v>
      </c>
      <c r="U29" s="104">
        <f>[25]Agosto!$E$24</f>
        <v>56</v>
      </c>
      <c r="V29" s="104">
        <f>[25]Agosto!$E$25</f>
        <v>61.083333333333336</v>
      </c>
      <c r="W29" s="104">
        <f>[25]Agosto!$E$26</f>
        <v>50.791666666666664</v>
      </c>
      <c r="X29" s="104">
        <f>[25]Agosto!$E$27</f>
        <v>52.583333333333336</v>
      </c>
      <c r="Y29" s="104">
        <f>[25]Agosto!$E$28</f>
        <v>76</v>
      </c>
      <c r="Z29" s="104">
        <f>[25]Agosto!$E$29</f>
        <v>68.458333333333329</v>
      </c>
      <c r="AA29" s="104">
        <f>[25]Agosto!$E$30</f>
        <v>67.333333333333329</v>
      </c>
      <c r="AB29" s="104">
        <f>[25]Agosto!$E$31</f>
        <v>56.208333333333336</v>
      </c>
      <c r="AC29" s="104">
        <f>[25]Agosto!$E$32</f>
        <v>59</v>
      </c>
      <c r="AD29" s="104">
        <f>[25]Agosto!$E$33</f>
        <v>58.041666666666664</v>
      </c>
      <c r="AE29" s="104">
        <f>[25]Agosto!$E$34</f>
        <v>51.833333333333336</v>
      </c>
      <c r="AF29" s="104">
        <f>[25]Agosto!$E$35</f>
        <v>48.25</v>
      </c>
      <c r="AG29" s="110">
        <f t="shared" si="1"/>
        <v>61.206989247311824</v>
      </c>
      <c r="AH29" s="12"/>
    </row>
    <row r="30" spans="1:37" x14ac:dyDescent="0.2">
      <c r="A30" s="47" t="s">
        <v>207</v>
      </c>
      <c r="B30" s="104">
        <f>[26]Agosto!$E$5</f>
        <v>53.583333333333336</v>
      </c>
      <c r="C30" s="104">
        <f>[26]Agosto!$E$6</f>
        <v>58.083333333333336</v>
      </c>
      <c r="D30" s="104">
        <f>[26]Agosto!$E$7</f>
        <v>71.3</v>
      </c>
      <c r="E30" s="104">
        <f>[26]Agosto!$E$8</f>
        <v>90.583333333333329</v>
      </c>
      <c r="F30" s="104">
        <f>[26]Agosto!$E$9</f>
        <v>89.916666666666671</v>
      </c>
      <c r="G30" s="104">
        <f>[26]Agosto!$E$10</f>
        <v>84.166666666666671</v>
      </c>
      <c r="H30" s="104">
        <f>[26]Agosto!$E$11</f>
        <v>78.333333333333329</v>
      </c>
      <c r="I30" s="104">
        <f>[26]Agosto!$E$12</f>
        <v>73.75</v>
      </c>
      <c r="J30" s="104">
        <f>[26]Agosto!$E$13</f>
        <v>59.083333333333336</v>
      </c>
      <c r="K30" s="104">
        <f>[26]Agosto!$E$14</f>
        <v>64.083333333333329</v>
      </c>
      <c r="L30" s="104">
        <f>[26]Agosto!$E$15</f>
        <v>64.291666666666671</v>
      </c>
      <c r="M30" s="104">
        <f>[26]Agosto!$E$16</f>
        <v>66.375</v>
      </c>
      <c r="N30" s="104">
        <f>[26]Agosto!$E$17</f>
        <v>65</v>
      </c>
      <c r="O30" s="104">
        <f>[26]Agosto!$E$18</f>
        <v>58.833333333333336</v>
      </c>
      <c r="P30" s="104">
        <f>[26]Agosto!$E$19</f>
        <v>65.666666666666671</v>
      </c>
      <c r="Q30" s="104">
        <f>[26]Agosto!$E$20</f>
        <v>61.041666666666664</v>
      </c>
      <c r="R30" s="104">
        <f>[26]Agosto!$E$21</f>
        <v>55.416666666666664</v>
      </c>
      <c r="S30" s="104">
        <f>[26]Agosto!$E$22</f>
        <v>57.916666666666664</v>
      </c>
      <c r="T30" s="104">
        <f>[26]Agosto!$E$23</f>
        <v>51.478260869565219</v>
      </c>
      <c r="U30" s="104">
        <f>[26]Agosto!$E$24</f>
        <v>55.791666666666664</v>
      </c>
      <c r="V30" s="104">
        <f>[26]Agosto!$E$25</f>
        <v>60.5</v>
      </c>
      <c r="W30" s="104">
        <f>[26]Agosto!$E$26</f>
        <v>52.25</v>
      </c>
      <c r="X30" s="104">
        <f>[26]Agosto!$E$27</f>
        <v>50.083333333333336</v>
      </c>
      <c r="Y30" s="104">
        <f>[26]Agosto!$E$28</f>
        <v>71.333333333333329</v>
      </c>
      <c r="Z30" s="104">
        <f>[26]Agosto!$E$29</f>
        <v>66.875</v>
      </c>
      <c r="AA30" s="104">
        <f>[26]Agosto!$E$30</f>
        <v>67.166666666666671</v>
      </c>
      <c r="AB30" s="104">
        <f>[26]Agosto!$E$31</f>
        <v>57.291666666666664</v>
      </c>
      <c r="AC30" s="104">
        <f>[26]Agosto!$E$32</f>
        <v>56.375</v>
      </c>
      <c r="AD30" s="104">
        <f>[26]Agosto!$E$33</f>
        <v>60.375</v>
      </c>
      <c r="AE30" s="104">
        <f>[26]Agosto!$E$34</f>
        <v>58.875</v>
      </c>
      <c r="AF30" s="104">
        <f>[26]Agosto!$E$35</f>
        <v>52</v>
      </c>
      <c r="AG30" s="110">
        <f t="shared" si="1"/>
        <v>63.800642823749435</v>
      </c>
      <c r="AH30" s="12"/>
    </row>
    <row r="31" spans="1:37" x14ac:dyDescent="0.2">
      <c r="A31" s="47" t="s">
        <v>33</v>
      </c>
      <c r="B31" s="104">
        <f>[27]Agosto!$E$5</f>
        <v>35.833333333333336</v>
      </c>
      <c r="C31" s="104">
        <f>[27]Agosto!$E$6</f>
        <v>46</v>
      </c>
      <c r="D31" s="104">
        <f>[27]Agosto!$E$7</f>
        <v>44.25</v>
      </c>
      <c r="E31" s="104">
        <f>[27]Agosto!$E$8</f>
        <v>58.714285714285715</v>
      </c>
      <c r="F31" s="104">
        <f>[27]Agosto!$E$9</f>
        <v>75.285714285714292</v>
      </c>
      <c r="G31" s="104">
        <f>[27]Agosto!$E$10</f>
        <v>61.5</v>
      </c>
      <c r="H31" s="104">
        <f>[27]Agosto!$E$11</f>
        <v>54.708333333333336</v>
      </c>
      <c r="I31" s="104">
        <f>[27]Agosto!$E$12</f>
        <v>64.75</v>
      </c>
      <c r="J31" s="104">
        <f>[27]Agosto!$E$13</f>
        <v>66.958333333333329</v>
      </c>
      <c r="K31" s="104">
        <f>[27]Agosto!$E$14</f>
        <v>52.375</v>
      </c>
      <c r="L31" s="104">
        <f>[27]Agosto!$E$15</f>
        <v>44.333333333333336</v>
      </c>
      <c r="M31" s="104">
        <f>[27]Agosto!$E$16</f>
        <v>41.5</v>
      </c>
      <c r="N31" s="104">
        <f>[27]Agosto!$E$17</f>
        <v>38.541666666666664</v>
      </c>
      <c r="O31" s="104">
        <f>[27]Agosto!$E$18</f>
        <v>35.166666666666664</v>
      </c>
      <c r="P31" s="104">
        <f>[27]Agosto!$E$19</f>
        <v>32.541666666666664</v>
      </c>
      <c r="Q31" s="104">
        <f>[27]Agosto!$E$20</f>
        <v>41.458333333333336</v>
      </c>
      <c r="R31" s="104">
        <f>[27]Agosto!$E$21</f>
        <v>41.916666666666664</v>
      </c>
      <c r="S31" s="104">
        <f>[27]Agosto!$E$22</f>
        <v>36.791666666666664</v>
      </c>
      <c r="T31" s="104">
        <f>[27]Agosto!$E$23</f>
        <v>36.5</v>
      </c>
      <c r="U31" s="104">
        <f>[27]Agosto!$E$24</f>
        <v>44.291666666666664</v>
      </c>
      <c r="V31" s="104">
        <f>[27]Agosto!$E$25</f>
        <v>54.083333333333336</v>
      </c>
      <c r="W31" s="104">
        <f>[27]Agosto!$E$26</f>
        <v>37.333333333333336</v>
      </c>
      <c r="X31" s="104">
        <f>[27]Agosto!$E$27</f>
        <v>27.208333333333332</v>
      </c>
      <c r="Y31" s="104">
        <f>[27]Agosto!$E$28</f>
        <v>53.833333333333336</v>
      </c>
      <c r="Z31" s="104">
        <f>[27]Agosto!$E$29</f>
        <v>72.666666666666671</v>
      </c>
      <c r="AA31" s="104">
        <f>[27]Agosto!$E$30</f>
        <v>63.25</v>
      </c>
      <c r="AB31" s="104">
        <f>[27]Agosto!$E$31</f>
        <v>50.541666666666664</v>
      </c>
      <c r="AC31" s="104">
        <f>[27]Agosto!$E$32</f>
        <v>48.458333333333336</v>
      </c>
      <c r="AD31" s="104">
        <f>[27]Agosto!$E$33</f>
        <v>67.416666666666671</v>
      </c>
      <c r="AE31" s="104">
        <f>[27]Agosto!$E$34</f>
        <v>52.541666666666664</v>
      </c>
      <c r="AF31" s="104">
        <f>[27]Agosto!$E$35</f>
        <v>39.916666666666664</v>
      </c>
      <c r="AG31" s="110">
        <f t="shared" si="1"/>
        <v>49.053763440860216</v>
      </c>
      <c r="AI31" t="s">
        <v>35</v>
      </c>
      <c r="AJ31" t="s">
        <v>35</v>
      </c>
    </row>
    <row r="32" spans="1:37" x14ac:dyDescent="0.2">
      <c r="A32" s="47" t="s">
        <v>6</v>
      </c>
      <c r="B32" s="104">
        <f>[28]Agosto!$E$5</f>
        <v>56.416666666666664</v>
      </c>
      <c r="C32" s="104">
        <f>[28]Agosto!$E$6</f>
        <v>64.956521739130437</v>
      </c>
      <c r="D32" s="104">
        <f>[28]Agosto!$E$7</f>
        <v>68.333333333333329</v>
      </c>
      <c r="E32" s="104">
        <f>[28]Agosto!$E$8</f>
        <v>86.666666666666671</v>
      </c>
      <c r="F32" s="104">
        <f>[28]Agosto!$E$9</f>
        <v>80.25</v>
      </c>
      <c r="G32" s="104">
        <f>[28]Agosto!$E$10</f>
        <v>71.833333333333329</v>
      </c>
      <c r="H32" s="104">
        <f>[28]Agosto!$E$11</f>
        <v>67.625</v>
      </c>
      <c r="I32" s="104">
        <f>[28]Agosto!$E$12</f>
        <v>71.25</v>
      </c>
      <c r="J32" s="104">
        <f>[28]Agosto!$E$13</f>
        <v>54.833333333333336</v>
      </c>
      <c r="K32" s="104">
        <f>[28]Agosto!$E$14</f>
        <v>54.416666666666664</v>
      </c>
      <c r="L32" s="104">
        <f>[28]Agosto!$E$15</f>
        <v>51.25</v>
      </c>
      <c r="M32" s="104">
        <f>[28]Agosto!$E$16</f>
        <v>54.375</v>
      </c>
      <c r="N32" s="104">
        <f>[28]Agosto!$E$17</f>
        <v>54.416666666666664</v>
      </c>
      <c r="O32" s="104">
        <f>[28]Agosto!$E$18</f>
        <v>51.791666666666664</v>
      </c>
      <c r="P32" s="104">
        <f>[28]Agosto!$E$19</f>
        <v>48.583333333333336</v>
      </c>
      <c r="Q32" s="104">
        <f>[28]Agosto!$E$20</f>
        <v>47.125</v>
      </c>
      <c r="R32" s="104">
        <f>[28]Agosto!$E$21</f>
        <v>51.666666666666664</v>
      </c>
      <c r="S32" s="104">
        <f>[28]Agosto!$E$22</f>
        <v>50.416666666666664</v>
      </c>
      <c r="T32" s="104">
        <f>[28]Agosto!$E$23</f>
        <v>48.625</v>
      </c>
      <c r="U32" s="104">
        <f>[28]Agosto!$E$24</f>
        <v>61.458333333333336</v>
      </c>
      <c r="V32" s="104">
        <f>[28]Agosto!$E$25</f>
        <v>67.458333333333329</v>
      </c>
      <c r="W32" s="104">
        <f>[28]Agosto!$E$26</f>
        <v>56.541666666666664</v>
      </c>
      <c r="X32" s="104">
        <f>[28]Agosto!$E$27</f>
        <v>54.208333333333336</v>
      </c>
      <c r="Y32" s="104">
        <f>[28]Agosto!$E$28</f>
        <v>72.5</v>
      </c>
      <c r="Z32" s="104">
        <f>[28]Agosto!$E$29</f>
        <v>69.375</v>
      </c>
      <c r="AA32" s="104">
        <f>[28]Agosto!$E$30</f>
        <v>58.125</v>
      </c>
      <c r="AB32" s="104">
        <f>[28]Agosto!$E$31</f>
        <v>47.958333333333336</v>
      </c>
      <c r="AC32" s="104">
        <f>[28]Agosto!$E$32</f>
        <v>48.041666666666664</v>
      </c>
      <c r="AD32" s="104">
        <f>[28]Agosto!$E$33</f>
        <v>49.375</v>
      </c>
      <c r="AE32" s="104">
        <f>[28]Agosto!$E$34</f>
        <v>47.916666666666664</v>
      </c>
      <c r="AF32" s="104">
        <f>[29]Agosto!$E$35</f>
        <v>0</v>
      </c>
      <c r="AG32" s="110">
        <f t="shared" si="1"/>
        <v>57.025479195885929</v>
      </c>
      <c r="AK32" t="s">
        <v>35</v>
      </c>
    </row>
    <row r="33" spans="1:37" x14ac:dyDescent="0.2">
      <c r="A33" s="47" t="s">
        <v>7</v>
      </c>
      <c r="B33" s="104">
        <f>[30]Agosto!$E$5</f>
        <v>42.708333333333336</v>
      </c>
      <c r="C33" s="104">
        <f>[30]Agosto!$E$6</f>
        <v>46.833333333333336</v>
      </c>
      <c r="D33" s="104">
        <f>[30]Agosto!$E$7</f>
        <v>54.416666666666664</v>
      </c>
      <c r="E33" s="104">
        <f>[30]Agosto!$E$8</f>
        <v>66.142857142857139</v>
      </c>
      <c r="F33" s="104">
        <f>[30]Agosto!$E$9</f>
        <v>86.695652173913047</v>
      </c>
      <c r="G33" s="104">
        <f>[30]Agosto!$E$10</f>
        <v>77.708333333333329</v>
      </c>
      <c r="H33" s="104">
        <f>[30]Agosto!$E$11</f>
        <v>63.041666666666664</v>
      </c>
      <c r="I33" s="104">
        <f>[30]Agosto!$E$12</f>
        <v>74.625</v>
      </c>
      <c r="J33" s="104">
        <f>[30]Agosto!$E$13</f>
        <v>72.416666666666671</v>
      </c>
      <c r="K33" s="104">
        <f>[30]Agosto!$E$14</f>
        <v>60.083333333333336</v>
      </c>
      <c r="L33" s="104">
        <f>[30]Agosto!$E$15</f>
        <v>45.458333333333336</v>
      </c>
      <c r="M33" s="104">
        <f>[30]Agosto!$E$16</f>
        <v>46</v>
      </c>
      <c r="N33" s="104">
        <f>[30]Agosto!$E$17</f>
        <v>43.125</v>
      </c>
      <c r="O33" s="104">
        <f>[30]Agosto!$E$18</f>
        <v>44.958333333333336</v>
      </c>
      <c r="P33" s="104">
        <f>[30]Agosto!$E$19</f>
        <v>50.166666666666664</v>
      </c>
      <c r="Q33" s="104">
        <f>[30]Agosto!$E$20</f>
        <v>48.416666666666664</v>
      </c>
      <c r="R33" s="104">
        <f>[30]Agosto!$E$21</f>
        <v>45.791666666666664</v>
      </c>
      <c r="S33" s="104">
        <f>[30]Agosto!$E$22</f>
        <v>44.041666666666664</v>
      </c>
      <c r="T33" s="104">
        <f>[30]Agosto!$E$23</f>
        <v>41.75</v>
      </c>
      <c r="U33" s="104">
        <f>[30]Agosto!$E$24</f>
        <v>72.208333333333329</v>
      </c>
      <c r="V33" s="104">
        <f>[30]Agosto!$E$25</f>
        <v>69.5</v>
      </c>
      <c r="W33" s="104">
        <f>[30]Agosto!$E$26</f>
        <v>48.958333333333336</v>
      </c>
      <c r="X33" s="104">
        <f>[30]Agosto!$E$27</f>
        <v>48.083333333333336</v>
      </c>
      <c r="Y33" s="104">
        <f>[30]Agosto!$E$28</f>
        <v>83.791666666666671</v>
      </c>
      <c r="Z33" s="104">
        <f>[30]Agosto!$E$29</f>
        <v>80.125</v>
      </c>
      <c r="AA33" s="104">
        <f>[30]Agosto!$E$30</f>
        <v>68.916666666666671</v>
      </c>
      <c r="AB33" s="104">
        <f>[30]Agosto!$E$31</f>
        <v>62.291666666666664</v>
      </c>
      <c r="AC33" s="104">
        <f>[30]Agosto!$E$32</f>
        <v>65.5</v>
      </c>
      <c r="AD33" s="104">
        <f>[30]Agosto!$E$33</f>
        <v>56.166666666666664</v>
      </c>
      <c r="AE33" s="104">
        <f>[30]Agosto!$E$34</f>
        <v>48.916666666666664</v>
      </c>
      <c r="AF33" s="104">
        <f>[30]Agosto!$E$35</f>
        <v>42.333333333333336</v>
      </c>
      <c r="AG33" s="110">
        <f t="shared" si="1"/>
        <v>58.102317504842048</v>
      </c>
    </row>
    <row r="34" spans="1:37" x14ac:dyDescent="0.2">
      <c r="A34" s="47" t="s">
        <v>140</v>
      </c>
      <c r="B34" s="104">
        <f>[32]Agosto!$E$5</f>
        <v>46.708333333333336</v>
      </c>
      <c r="C34" s="104">
        <f>[32]Agosto!$E$6</f>
        <v>51.565217391304351</v>
      </c>
      <c r="D34" s="104">
        <f>[32]Agosto!$E$7</f>
        <v>51.166666666666664</v>
      </c>
      <c r="E34" s="104">
        <f>[32]Agosto!$E$8</f>
        <v>82.166666666666671</v>
      </c>
      <c r="F34" s="104">
        <f>[32]Agosto!$E$9</f>
        <v>83.916666666666671</v>
      </c>
      <c r="G34" s="104">
        <f>[32]Agosto!$E$10</f>
        <v>72.583333333333329</v>
      </c>
      <c r="H34" s="104">
        <f>[32]Agosto!$E$11</f>
        <v>64.291666666666671</v>
      </c>
      <c r="I34" s="104">
        <f>[32]Agosto!$E$12</f>
        <v>72.5</v>
      </c>
      <c r="J34" s="104">
        <f>[32]Agosto!$E$13</f>
        <v>66.625</v>
      </c>
      <c r="K34" s="104">
        <f>[32]Agosto!$E$14</f>
        <v>61.125</v>
      </c>
      <c r="L34" s="104">
        <f>[32]Agosto!$E$15</f>
        <v>52.375</v>
      </c>
      <c r="M34" s="104">
        <f>[32]Agosto!$E$16</f>
        <v>51.833333333333336</v>
      </c>
      <c r="N34" s="104">
        <f>[32]Agosto!$E$17</f>
        <v>52.708333333333336</v>
      </c>
      <c r="O34" s="104">
        <f>[32]Agosto!$E$18</f>
        <v>48.541666666666664</v>
      </c>
      <c r="P34" s="104">
        <f>[32]Agosto!$E$19</f>
        <v>54.708333333333336</v>
      </c>
      <c r="Q34" s="104">
        <f>[32]Agosto!$E$20</f>
        <v>52.208333333333336</v>
      </c>
      <c r="R34" s="104">
        <f>[32]Agosto!$E$21</f>
        <v>50.583333333333336</v>
      </c>
      <c r="S34" s="104">
        <f>[32]Agosto!$E$22</f>
        <v>45.166666666666664</v>
      </c>
      <c r="T34" s="104">
        <f>[32]Agosto!$E$23</f>
        <v>41.25</v>
      </c>
      <c r="U34" s="104">
        <f>[32]Agosto!$E$24</f>
        <v>71.625</v>
      </c>
      <c r="V34" s="104">
        <f>[32]Agosto!$E$25</f>
        <v>71.208333333333329</v>
      </c>
      <c r="W34" s="104">
        <f>[32]Agosto!$E$26</f>
        <v>50.208333333333336</v>
      </c>
      <c r="X34" s="104">
        <f>[32]Agosto!$E$27</f>
        <v>50</v>
      </c>
      <c r="Y34" s="104">
        <f>[32]Agosto!$E$28</f>
        <v>78.083333333333329</v>
      </c>
      <c r="Z34" s="104">
        <f>[32]Agosto!$E$29</f>
        <v>70.916666666666671</v>
      </c>
      <c r="AA34" s="104">
        <f>[32]Agosto!$E$30</f>
        <v>67.291666666666671</v>
      </c>
      <c r="AB34" s="104">
        <f>[32]Agosto!$E$31</f>
        <v>63.625</v>
      </c>
      <c r="AC34" s="104">
        <f>[32]Agosto!$E$32</f>
        <v>63.583333333333336</v>
      </c>
      <c r="AD34" s="104">
        <f>[32]Agosto!$E$33</f>
        <v>64.916666666666671</v>
      </c>
      <c r="AE34" s="104">
        <f>[32]Agosto!$E$34</f>
        <v>51.333333333333336</v>
      </c>
      <c r="AF34" s="104">
        <f>[32]Agosto!$E$35</f>
        <v>44.166666666666664</v>
      </c>
      <c r="AG34" s="110">
        <f t="shared" si="1"/>
        <v>59.644576905095846</v>
      </c>
      <c r="AI34" t="s">
        <v>35</v>
      </c>
      <c r="AK34" t="s">
        <v>35</v>
      </c>
    </row>
    <row r="35" spans="1:37" x14ac:dyDescent="0.2">
      <c r="A35" s="47" t="s">
        <v>292</v>
      </c>
      <c r="B35" s="104" t="str">
        <f>[33]Agosto!$E$5</f>
        <v>*</v>
      </c>
      <c r="C35" s="104" t="str">
        <f>[33]Agosto!$E$6</f>
        <v>*</v>
      </c>
      <c r="D35" s="104" t="str">
        <f>[33]Agosto!$E$7</f>
        <v>*</v>
      </c>
      <c r="E35" s="104" t="str">
        <f>[33]Agosto!$E$8</f>
        <v>*</v>
      </c>
      <c r="F35" s="104" t="str">
        <f>[33]Agosto!$E$9</f>
        <v>*</v>
      </c>
      <c r="G35" s="104" t="str">
        <f>[33]Agosto!$E$10</f>
        <v>*</v>
      </c>
      <c r="H35" s="104" t="str">
        <f>[33]Agosto!$E$11</f>
        <v>*</v>
      </c>
      <c r="I35" s="104" t="str">
        <f>[33]Agosto!$E$12</f>
        <v>*</v>
      </c>
      <c r="J35" s="104" t="str">
        <f>[33]Agosto!$E$13</f>
        <v>*</v>
      </c>
      <c r="K35" s="104" t="str">
        <f>[33]Agosto!$E$14</f>
        <v>*</v>
      </c>
      <c r="L35" s="104" t="str">
        <f>[33]Agosto!$E$15</f>
        <v>*</v>
      </c>
      <c r="M35" s="104" t="str">
        <f>[33]Agosto!$E$16</f>
        <v>*</v>
      </c>
      <c r="N35" s="104" t="str">
        <f>[33]Agosto!$E$17</f>
        <v>*</v>
      </c>
      <c r="O35" s="104" t="str">
        <f>[33]Agosto!$E$18</f>
        <v>*</v>
      </c>
      <c r="P35" s="104" t="str">
        <f>[33]Agosto!$E$19</f>
        <v>*</v>
      </c>
      <c r="Q35" s="104">
        <f>[33]Agosto!$E$20</f>
        <v>21.285714285714285</v>
      </c>
      <c r="R35" s="104">
        <f>[33]Agosto!$E$21</f>
        <v>37.791666666666664</v>
      </c>
      <c r="S35" s="104">
        <f>[33]Agosto!$E$22</f>
        <v>34.375</v>
      </c>
      <c r="T35" s="104">
        <f>[33]Agosto!$E$23</f>
        <v>28.863636363636363</v>
      </c>
      <c r="U35" s="104">
        <f>[33]Agosto!$E$24</f>
        <v>49.916666666666664</v>
      </c>
      <c r="V35" s="104">
        <f>[33]Agosto!$E$25</f>
        <v>55.25</v>
      </c>
      <c r="W35" s="104">
        <f>[33]Agosto!$E$26</f>
        <v>35.083333333333336</v>
      </c>
      <c r="X35" s="104">
        <f>[33]Agosto!$E$27</f>
        <v>29.708333333333332</v>
      </c>
      <c r="Y35" s="104">
        <f>[33]Agosto!$E$28</f>
        <v>69.041666666666671</v>
      </c>
      <c r="Z35" s="104">
        <f>[33]Agosto!$E$29</f>
        <v>69.166666666666671</v>
      </c>
      <c r="AA35" s="104">
        <f>[33]Agosto!$E$30</f>
        <v>56</v>
      </c>
      <c r="AB35" s="104">
        <f>[33]Agosto!$E$31</f>
        <v>45.833333333333336</v>
      </c>
      <c r="AC35" s="104">
        <f>[33]Agosto!$E$32</f>
        <v>45.708333333333336</v>
      </c>
      <c r="AD35" s="104">
        <f>[33]Agosto!$E$33</f>
        <v>48.041666666666664</v>
      </c>
      <c r="AE35" s="104">
        <f>[33]Agosto!$E$34</f>
        <v>43.25</v>
      </c>
      <c r="AF35" s="104">
        <f>[31]Agosto!$E$35</f>
        <v>34.416666666666664</v>
      </c>
      <c r="AG35" s="110">
        <f t="shared" si="1"/>
        <v>43.983292748917748</v>
      </c>
    </row>
    <row r="36" spans="1:37" x14ac:dyDescent="0.2">
      <c r="A36" s="47" t="s">
        <v>141</v>
      </c>
      <c r="B36" s="104">
        <f>[34]Agosto!$E$5</f>
        <v>53.166666666666664</v>
      </c>
      <c r="C36" s="104">
        <f>[34]Agosto!$E$6</f>
        <v>53.260869565217391</v>
      </c>
      <c r="D36" s="104">
        <f>[34]Agosto!$E$7</f>
        <v>54.565217391304351</v>
      </c>
      <c r="E36" s="104">
        <f>[34]Agosto!$E$8</f>
        <v>85.739130434782609</v>
      </c>
      <c r="F36" s="104">
        <f>[34]Agosto!$E$9</f>
        <v>84.958333333333329</v>
      </c>
      <c r="G36" s="104">
        <f>[34]Agosto!$E$10</f>
        <v>79.608695652173907</v>
      </c>
      <c r="H36" s="104">
        <f>[34]Agosto!$E$11</f>
        <v>74.041666666666671</v>
      </c>
      <c r="I36" s="104">
        <f>[34]Agosto!$E$12</f>
        <v>79</v>
      </c>
      <c r="J36" s="104">
        <f>[34]Agosto!$E$13</f>
        <v>71.708333333333329</v>
      </c>
      <c r="K36" s="104">
        <f>[34]Agosto!$E$14</f>
        <v>67.375</v>
      </c>
      <c r="L36" s="104">
        <f>[34]Agosto!$E$15</f>
        <v>63.041666666666664</v>
      </c>
      <c r="M36" s="104">
        <f>[34]Agosto!$E$16</f>
        <v>63.521739130434781</v>
      </c>
      <c r="N36" s="104">
        <f>[34]Agosto!$E$17</f>
        <v>53.5</v>
      </c>
      <c r="O36" s="104">
        <f>[34]Agosto!$E$18</f>
        <v>62.208333333333336</v>
      </c>
      <c r="P36" s="104">
        <f>[34]Agosto!$E$19</f>
        <v>63.772727272727273</v>
      </c>
      <c r="Q36" s="104">
        <f>[34]Agosto!$E$20</f>
        <v>55.541666666666664</v>
      </c>
      <c r="R36" s="104">
        <f>[34]Agosto!$E$20</f>
        <v>55.541666666666664</v>
      </c>
      <c r="S36" s="104">
        <f>[34]Agosto!$E$22</f>
        <v>46.25</v>
      </c>
      <c r="T36" s="104">
        <f>[34]Agosto!$E$23</f>
        <v>49.666666666666664</v>
      </c>
      <c r="U36" s="104">
        <f>[34]Agosto!$E$24</f>
        <v>79</v>
      </c>
      <c r="V36" s="104">
        <f>[34]Agosto!$E$25</f>
        <v>70.958333333333329</v>
      </c>
      <c r="W36" s="104">
        <f>[34]Agosto!$E$26</f>
        <v>53.5</v>
      </c>
      <c r="X36" s="104">
        <f>[34]Agosto!$E$27</f>
        <v>58.826086956521742</v>
      </c>
      <c r="Y36" s="104">
        <f>[34]Agosto!$E$28</f>
        <v>89</v>
      </c>
      <c r="Z36" s="104">
        <f>[34]Agosto!$E$29</f>
        <v>89.782608695652172</v>
      </c>
      <c r="AA36" s="104">
        <f>[34]Agosto!$E$30</f>
        <v>78.260869565217391</v>
      </c>
      <c r="AB36" s="104">
        <f>[34]Agosto!$E$31</f>
        <v>82.25</v>
      </c>
      <c r="AC36" s="104">
        <f>[34]Agosto!$E$32</f>
        <v>79.826086956521735</v>
      </c>
      <c r="AD36" s="104">
        <f>[34]Agosto!$E$33</f>
        <v>72.041666666666671</v>
      </c>
      <c r="AE36" s="104">
        <f>[34]Agosto!$E$34</f>
        <v>59.208333333333336</v>
      </c>
      <c r="AF36" s="104">
        <f>[34]Agosto!$E$35</f>
        <v>51.166666666666664</v>
      </c>
      <c r="AG36" s="110">
        <f t="shared" si="1"/>
        <v>67.106097794211408</v>
      </c>
      <c r="AH36" s="12" t="s">
        <v>35</v>
      </c>
      <c r="AK36" t="s">
        <v>35</v>
      </c>
    </row>
    <row r="37" spans="1:37" x14ac:dyDescent="0.2">
      <c r="A37" s="47" t="s">
        <v>293</v>
      </c>
      <c r="B37" s="104" t="str">
        <f>[35]Agosto!$E$5</f>
        <v>*</v>
      </c>
      <c r="C37" s="104" t="str">
        <f>[35]Agosto!$E$6</f>
        <v>*</v>
      </c>
      <c r="D37" s="104" t="str">
        <f>[35]Agosto!$E$7</f>
        <v>*</v>
      </c>
      <c r="E37" s="104" t="str">
        <f>[35]Agosto!$E$8</f>
        <v>*</v>
      </c>
      <c r="F37" s="104" t="str">
        <f>[35]Agosto!$E$9</f>
        <v>*</v>
      </c>
      <c r="G37" s="104" t="str">
        <f>[35]Agosto!$E$10</f>
        <v>*</v>
      </c>
      <c r="H37" s="104" t="str">
        <f>[35]Agosto!$E$11</f>
        <v>*</v>
      </c>
      <c r="I37" s="104" t="str">
        <f>[35]Agosto!$E$12</f>
        <v>*</v>
      </c>
      <c r="J37" s="104" t="str">
        <f>[35]Agosto!$E$13</f>
        <v>*</v>
      </c>
      <c r="K37" s="104" t="str">
        <f>[35]Agosto!$E$14</f>
        <v>*</v>
      </c>
      <c r="L37" s="104" t="str">
        <f>[35]Agosto!$E$15</f>
        <v>*</v>
      </c>
      <c r="M37" s="104" t="str">
        <f>[35]Agosto!$E$16</f>
        <v>*</v>
      </c>
      <c r="N37" s="104" t="str">
        <f>[35]Agosto!$E$17</f>
        <v>*</v>
      </c>
      <c r="O37" s="104" t="str">
        <f>[35]Agosto!$E$18</f>
        <v>*</v>
      </c>
      <c r="P37" s="104" t="str">
        <f>[35]Agosto!$E$19</f>
        <v>*</v>
      </c>
      <c r="Q37" s="104" t="str">
        <f>[35]Agosto!$E$20</f>
        <v>*</v>
      </c>
      <c r="R37" s="104" t="str">
        <f>[35]Agosto!$E$20</f>
        <v>*</v>
      </c>
      <c r="S37" s="104" t="str">
        <f>[35]Agosto!$E$22</f>
        <v>*</v>
      </c>
      <c r="T37" s="104" t="str">
        <f>[35]Agosto!$E$23</f>
        <v>*</v>
      </c>
      <c r="U37" s="104" t="str">
        <f>[35]Agosto!$E$24</f>
        <v>*</v>
      </c>
      <c r="V37" s="104" t="str">
        <f>[35]Agosto!$E$25</f>
        <v>*</v>
      </c>
      <c r="W37" s="104" t="str">
        <f>[35]Agosto!$E$26</f>
        <v>*</v>
      </c>
      <c r="X37" s="104">
        <f>[35]Agosto!$E$27</f>
        <v>17.25</v>
      </c>
      <c r="Y37" s="104">
        <f>[35]Agosto!$E$28</f>
        <v>58.958333333333336</v>
      </c>
      <c r="Z37" s="104">
        <f>[35]Agosto!$E$29</f>
        <v>67.625</v>
      </c>
      <c r="AA37" s="104">
        <f>[35]Agosto!$E$30</f>
        <v>64.541666666666671</v>
      </c>
      <c r="AB37" s="104">
        <f>[35]Agosto!$E$31</f>
        <v>60.125</v>
      </c>
      <c r="AC37" s="104">
        <f>[35]Agosto!$E$32</f>
        <v>68.958333333333329</v>
      </c>
      <c r="AD37" s="104">
        <f>[35]Agosto!$E$33</f>
        <v>69.541666666666671</v>
      </c>
      <c r="AE37" s="104">
        <f>[35]Agosto!$E$34</f>
        <v>57.583333333333336</v>
      </c>
      <c r="AF37" s="104">
        <f>[35]Agosto!$E$35</f>
        <v>46.916666666666664</v>
      </c>
      <c r="AG37" s="110">
        <f t="shared" si="1"/>
        <v>56.833333333333336</v>
      </c>
      <c r="AH37" s="12"/>
    </row>
    <row r="38" spans="1:37" x14ac:dyDescent="0.2">
      <c r="A38" s="47" t="s">
        <v>142</v>
      </c>
      <c r="B38" s="104">
        <f>[36]Agosto!$E$5</f>
        <v>46.541666666666664</v>
      </c>
      <c r="C38" s="104">
        <f>[36]Agosto!$E$6</f>
        <v>48.583333333333336</v>
      </c>
      <c r="D38" s="104">
        <f>[36]Agosto!$E$7</f>
        <v>55.25</v>
      </c>
      <c r="E38" s="104">
        <f>[36]Agosto!$E$8</f>
        <v>90.375</v>
      </c>
      <c r="F38" s="104">
        <f>[36]Agosto!$E$9</f>
        <v>91.083333333333329</v>
      </c>
      <c r="G38" s="104">
        <f>[36]Agosto!$E$10</f>
        <v>80.125</v>
      </c>
      <c r="H38" s="104">
        <f>[36]Agosto!$E$11</f>
        <v>65.25</v>
      </c>
      <c r="I38" s="104">
        <f>[36]Agosto!$E$12</f>
        <v>70.875</v>
      </c>
      <c r="J38" s="104">
        <f>[36]Agosto!$E$13</f>
        <v>65.826086956521735</v>
      </c>
      <c r="K38" s="104">
        <f>[36]Agosto!$E$14</f>
        <v>52.541666666666664</v>
      </c>
      <c r="L38" s="104">
        <f>[36]Agosto!$E$15</f>
        <v>48.25</v>
      </c>
      <c r="M38" s="104">
        <f>[36]Agosto!$E$16</f>
        <v>47.791666666666664</v>
      </c>
      <c r="N38" s="104">
        <f>[36]Agosto!$E$17</f>
        <v>47.875</v>
      </c>
      <c r="O38" s="104">
        <f>[36]Agosto!$E$18</f>
        <v>45.708333333333336</v>
      </c>
      <c r="P38" s="104">
        <f>[36]Agosto!$E$19</f>
        <v>46.958333333333336</v>
      </c>
      <c r="Q38" s="104">
        <f>[36]Agosto!$E$20</f>
        <v>52.416666666666664</v>
      </c>
      <c r="R38" s="104">
        <f>[36]Agosto!$E$21</f>
        <v>49.958333333333336</v>
      </c>
      <c r="S38" s="104">
        <f>[36]Agosto!$E$22</f>
        <v>48.291666666666664</v>
      </c>
      <c r="T38" s="104">
        <f>[36]Agosto!$E$23</f>
        <v>43.833333333333336</v>
      </c>
      <c r="U38" s="104">
        <f>[36]Agosto!$E$24</f>
        <v>75.875</v>
      </c>
      <c r="V38" s="104">
        <f>[36]Agosto!$E$25</f>
        <v>76.416666666666671</v>
      </c>
      <c r="W38" s="104">
        <f>[36]Agosto!$E$26</f>
        <v>51.25</v>
      </c>
      <c r="X38" s="104">
        <f>[36]Agosto!$E$27</f>
        <v>50.791666666666664</v>
      </c>
      <c r="Y38" s="104">
        <f>[36]Agosto!$E$28</f>
        <v>81.416666666666671</v>
      </c>
      <c r="Z38" s="104">
        <f>[36]Agosto!$E$29</f>
        <v>75.625</v>
      </c>
      <c r="AA38" s="104">
        <f>[36]Agosto!$E$30</f>
        <v>67.25</v>
      </c>
      <c r="AB38" s="104">
        <f>[36]Agosto!$E$31</f>
        <v>58.75</v>
      </c>
      <c r="AC38" s="104">
        <f>[36]Agosto!$E$32</f>
        <v>61.375</v>
      </c>
      <c r="AD38" s="104">
        <f>[36]Agosto!$E$33</f>
        <v>70.541666666666671</v>
      </c>
      <c r="AE38" s="104">
        <f>[36]Agosto!$E$34</f>
        <v>52.333333333333336</v>
      </c>
      <c r="AF38" s="104">
        <f>[36]Agosto!$E$35</f>
        <v>46.375</v>
      </c>
      <c r="AG38" s="110">
        <f t="shared" si="1"/>
        <v>60.178529686769522</v>
      </c>
      <c r="AJ38" t="s">
        <v>35</v>
      </c>
      <c r="AK38" t="s">
        <v>35</v>
      </c>
    </row>
    <row r="39" spans="1:37" x14ac:dyDescent="0.2">
      <c r="A39" s="47" t="s">
        <v>8</v>
      </c>
      <c r="B39" s="104">
        <f>[37]Agosto!$E$5</f>
        <v>59.166666666666664</v>
      </c>
      <c r="C39" s="104">
        <f>[37]Agosto!$E$6</f>
        <v>55.916666666666664</v>
      </c>
      <c r="D39" s="104">
        <f>[37]Agosto!$E$7</f>
        <v>51.208333333333336</v>
      </c>
      <c r="E39" s="104">
        <f>[37]Agosto!$E$8</f>
        <v>74.166666666666671</v>
      </c>
      <c r="F39" s="104">
        <f>[37]Agosto!$E$9</f>
        <v>76.727272727272734</v>
      </c>
      <c r="G39" s="104">
        <f>[37]Agosto!$E$10</f>
        <v>72.058823529411768</v>
      </c>
      <c r="H39" s="104">
        <f>[37]Agosto!$E$11</f>
        <v>72.19047619047619</v>
      </c>
      <c r="I39" s="104">
        <f>[37]Agosto!$E$12</f>
        <v>74.666666666666671</v>
      </c>
      <c r="J39" s="104">
        <f>[37]Agosto!$E$13</f>
        <v>64.666666666666671</v>
      </c>
      <c r="K39" s="104">
        <f>[37]Agosto!$E$14</f>
        <v>49.2</v>
      </c>
      <c r="L39" s="104">
        <f>[37]Agosto!$E$15</f>
        <v>50.842105263157897</v>
      </c>
      <c r="M39" s="104">
        <f>[37]Agosto!$E$16</f>
        <v>53.428571428571431</v>
      </c>
      <c r="N39" s="104">
        <f>[37]Agosto!$E$17</f>
        <v>50.739130434782609</v>
      </c>
      <c r="O39" s="104">
        <f>[37]Agosto!$E$18</f>
        <v>46.695652173913047</v>
      </c>
      <c r="P39" s="104">
        <f>[37]Agosto!$E$19</f>
        <v>58.666666666666664</v>
      </c>
      <c r="Q39" s="104">
        <f>[37]Agosto!$E$20</f>
        <v>60.086956521739133</v>
      </c>
      <c r="R39" s="104">
        <f>[37]Agosto!$E$21</f>
        <v>56</v>
      </c>
      <c r="S39" s="104">
        <f>[37]Agosto!$E$22</f>
        <v>48.375</v>
      </c>
      <c r="T39" s="104">
        <f>[37]Agosto!$E$23</f>
        <v>54.458333333333336</v>
      </c>
      <c r="U39" s="104">
        <f>[37]Agosto!$E$24</f>
        <v>56.416666666666664</v>
      </c>
      <c r="V39" s="104">
        <f>[37]Agosto!$E$25</f>
        <v>67.666666666666671</v>
      </c>
      <c r="W39" s="104">
        <f>[37]Agosto!$E$26</f>
        <v>52.458333333333336</v>
      </c>
      <c r="X39" s="104">
        <f>[37]Agosto!$E$27</f>
        <v>51.291666666666664</v>
      </c>
      <c r="Y39" s="104">
        <f>[37]Agosto!$E$28</f>
        <v>95.833333333333329</v>
      </c>
      <c r="Z39" s="104">
        <f>[37]Agosto!$E$29</f>
        <v>87.2</v>
      </c>
      <c r="AA39" s="104">
        <f>[37]Agosto!$E$30</f>
        <v>74</v>
      </c>
      <c r="AB39" s="104">
        <f>[37]Agosto!$E$31</f>
        <v>68.909090909090907</v>
      </c>
      <c r="AC39" s="104">
        <f>[37]Agosto!$E$32</f>
        <v>69.111111111111114</v>
      </c>
      <c r="AD39" s="104">
        <f>[37]Agosto!$E$33</f>
        <v>64.277777777777771</v>
      </c>
      <c r="AE39" s="104">
        <f>[37]Agosto!$E$34</f>
        <v>62</v>
      </c>
      <c r="AF39" s="104">
        <f>[37]Agosto!$E$35</f>
        <v>54.708333333333336</v>
      </c>
      <c r="AG39" s="110">
        <f t="shared" si="1"/>
        <v>62.359149507547464</v>
      </c>
    </row>
    <row r="40" spans="1:37" x14ac:dyDescent="0.2">
      <c r="A40" s="47" t="s">
        <v>9</v>
      </c>
      <c r="B40" s="104">
        <f>[38]Agosto!$E$5</f>
        <v>43.791666666666664</v>
      </c>
      <c r="C40" s="104">
        <f>[38]Agosto!$E$6</f>
        <v>48.208333333333336</v>
      </c>
      <c r="D40" s="104">
        <f>[38]Agosto!$E$7</f>
        <v>44.708333333333336</v>
      </c>
      <c r="E40" s="104">
        <f>[38]Agosto!$E$8</f>
        <v>80.625</v>
      </c>
      <c r="F40" s="104">
        <f>[38]Agosto!$E$9</f>
        <v>81.5</v>
      </c>
      <c r="G40" s="104">
        <f>[38]Agosto!$E$10</f>
        <v>68.958333333333329</v>
      </c>
      <c r="H40" s="104">
        <f>[38]Agosto!$E$11</f>
        <v>63.125</v>
      </c>
      <c r="I40" s="104">
        <f>[38]Agosto!$E$12</f>
        <v>73.291666666666671</v>
      </c>
      <c r="J40" s="104">
        <f>[38]Agosto!$E$13</f>
        <v>63.583333333333336</v>
      </c>
      <c r="K40" s="104">
        <f>[38]Agosto!$E$14</f>
        <v>54.25</v>
      </c>
      <c r="L40" s="104">
        <f>[38]Agosto!$E$15</f>
        <v>42.5</v>
      </c>
      <c r="M40" s="104">
        <f>[38]Agosto!$E$16</f>
        <v>44.916666666666664</v>
      </c>
      <c r="N40" s="104">
        <f>[38]Agosto!$E$17</f>
        <v>43.75</v>
      </c>
      <c r="O40" s="104">
        <f>[38]Agosto!$E$18</f>
        <v>36</v>
      </c>
      <c r="P40" s="104">
        <f>[38]Agosto!$E$19</f>
        <v>44.458333333333336</v>
      </c>
      <c r="Q40" s="104">
        <f>[38]Agosto!$E$20</f>
        <v>52.541666666666664</v>
      </c>
      <c r="R40" s="104">
        <f>[38]Agosto!$E$21</f>
        <v>49.25</v>
      </c>
      <c r="S40" s="104">
        <f>[38]Agosto!$E$22</f>
        <v>42.916666666666664</v>
      </c>
      <c r="T40" s="104">
        <f>[38]Agosto!$E$23</f>
        <v>34.541666666666664</v>
      </c>
      <c r="U40" s="104">
        <f>[38]Agosto!$E$24</f>
        <v>74.041666666666671</v>
      </c>
      <c r="V40" s="104">
        <f>[38]Agosto!$E$25</f>
        <v>71.291666666666671</v>
      </c>
      <c r="W40" s="104">
        <f>[38]Agosto!$E$26</f>
        <v>45.416666666666664</v>
      </c>
      <c r="X40" s="104">
        <f>[38]Agosto!$E$27</f>
        <v>39.666666666666664</v>
      </c>
      <c r="Y40" s="104">
        <f>[38]Agosto!$E$28</f>
        <v>80.541666666666671</v>
      </c>
      <c r="Z40" s="104">
        <f>[38]Agosto!$E$29</f>
        <v>73.541666666666671</v>
      </c>
      <c r="AA40" s="104">
        <f>[38]Agosto!$E$30</f>
        <v>66</v>
      </c>
      <c r="AB40" s="104">
        <f>[38]Agosto!$E$31</f>
        <v>62.083333333333336</v>
      </c>
      <c r="AC40" s="104">
        <f>[38]Agosto!$E$32</f>
        <v>59.041666666666664</v>
      </c>
      <c r="AD40" s="104">
        <f>[38]Agosto!$E$33</f>
        <v>58.875</v>
      </c>
      <c r="AE40" s="104">
        <f>[38]Agosto!$E$34</f>
        <v>50.625</v>
      </c>
      <c r="AF40" s="104">
        <f>[38]Agosto!$E$35</f>
        <v>43.625</v>
      </c>
      <c r="AG40" s="110">
        <f t="shared" si="1"/>
        <v>56.053763440860223</v>
      </c>
      <c r="AJ40" t="s">
        <v>35</v>
      </c>
    </row>
    <row r="41" spans="1:37" x14ac:dyDescent="0.2">
      <c r="A41" s="47" t="s">
        <v>32</v>
      </c>
      <c r="B41" s="104">
        <f>[39]Agosto!$E$5</f>
        <v>38.458333333333336</v>
      </c>
      <c r="C41" s="104">
        <f>[39]Agosto!$E$6</f>
        <v>48.25</v>
      </c>
      <c r="D41" s="104">
        <f>[39]Agosto!$E$7</f>
        <v>57.625</v>
      </c>
      <c r="E41" s="104">
        <f>[39]Agosto!$E$8</f>
        <v>80.900000000000006</v>
      </c>
      <c r="F41" s="104">
        <f>[39]Agosto!$E$9</f>
        <v>65.84615384615384</v>
      </c>
      <c r="G41" s="104">
        <f>[39]Agosto!$E$10</f>
        <v>57.428571428571431</v>
      </c>
      <c r="H41" s="104">
        <f>[39]Agosto!$E$11</f>
        <v>65.86363636363636</v>
      </c>
      <c r="I41" s="104">
        <f>[39]Agosto!$E$12</f>
        <v>67.541666666666671</v>
      </c>
      <c r="J41" s="104">
        <f>[39]Agosto!$E$13</f>
        <v>56.043478260869563</v>
      </c>
      <c r="K41" s="104">
        <f>[39]Agosto!$E$14</f>
        <v>55.68181818181818</v>
      </c>
      <c r="L41" s="104">
        <f>[39]Agosto!$E$15</f>
        <v>55.166666666666664</v>
      </c>
      <c r="M41" s="104">
        <f>[39]Agosto!$E$16</f>
        <v>50.875</v>
      </c>
      <c r="N41" s="104">
        <f>[39]Agosto!$E$17</f>
        <v>50.61904761904762</v>
      </c>
      <c r="O41" s="104">
        <f>[39]Agosto!$E$18</f>
        <v>50.916666666666664</v>
      </c>
      <c r="P41" s="104">
        <f>[39]Agosto!$E$19</f>
        <v>52.956521739130437</v>
      </c>
      <c r="Q41" s="104">
        <f>[39]Agosto!$E$20</f>
        <v>51.173913043478258</v>
      </c>
      <c r="R41" s="104">
        <f>[39]Agosto!$E$21</f>
        <v>45.041666666666664</v>
      </c>
      <c r="S41" s="104">
        <f>[39]Agosto!$E$22</f>
        <v>44.125</v>
      </c>
      <c r="T41" s="104">
        <f>[39]Agosto!$E$23</f>
        <v>34.125</v>
      </c>
      <c r="U41" s="104">
        <f>[39]Agosto!$E$24</f>
        <v>63.5</v>
      </c>
      <c r="V41" s="104">
        <f>[39]Agosto!$E$25</f>
        <v>58.954545454545453</v>
      </c>
      <c r="W41" s="104">
        <f>[39]Agosto!$E$26</f>
        <v>40.708333333333336</v>
      </c>
      <c r="X41" s="104">
        <f>[39]Agosto!$E$27</f>
        <v>46.541666666666664</v>
      </c>
      <c r="Y41" s="104">
        <f>[39]Agosto!$E$28</f>
        <v>73.473684210526315</v>
      </c>
      <c r="Z41" s="104">
        <f>[39]Agosto!$E$29</f>
        <v>76.952380952380949</v>
      </c>
      <c r="AA41" s="104">
        <f>[39]Agosto!$E$30</f>
        <v>58.388888888888886</v>
      </c>
      <c r="AB41" s="104">
        <f>[39]Agosto!$E$31</f>
        <v>50</v>
      </c>
      <c r="AC41" s="104">
        <f>[39]Agosto!$E$32</f>
        <v>68</v>
      </c>
      <c r="AD41" s="104">
        <f>[39]Agosto!$E$33</f>
        <v>50.684210526315788</v>
      </c>
      <c r="AE41" s="104">
        <f>[39]Agosto!$E$34</f>
        <v>43.608695652173914</v>
      </c>
      <c r="AF41" s="104">
        <f>[39]Agosto!$E$35</f>
        <v>34.166666666666664</v>
      </c>
      <c r="AG41" s="110">
        <f t="shared" si="1"/>
        <v>54.632813317232383</v>
      </c>
      <c r="AK41" t="s">
        <v>35</v>
      </c>
    </row>
    <row r="42" spans="1:37" hidden="1" x14ac:dyDescent="0.2">
      <c r="A42" s="47" t="s">
        <v>10</v>
      </c>
      <c r="B42" s="104" t="str">
        <f>[40]Agosto!$E$5</f>
        <v>*</v>
      </c>
      <c r="C42" s="104" t="str">
        <f>[40]Agosto!$E$6</f>
        <v>*</v>
      </c>
      <c r="D42" s="104" t="str">
        <f>[40]Agosto!$E$7</f>
        <v>*</v>
      </c>
      <c r="E42" s="104" t="str">
        <f>[40]Agosto!$E$8</f>
        <v>*</v>
      </c>
      <c r="F42" s="104" t="str">
        <f>[40]Agosto!$E$9</f>
        <v>*</v>
      </c>
      <c r="G42" s="104" t="str">
        <f>[40]Agosto!$E$10</f>
        <v>*</v>
      </c>
      <c r="H42" s="104" t="str">
        <f>[40]Agosto!$E$11</f>
        <v>*</v>
      </c>
      <c r="I42" s="104" t="str">
        <f>[40]Agosto!$E$12</f>
        <v>*</v>
      </c>
      <c r="J42" s="104" t="str">
        <f>[40]Agosto!$E$13</f>
        <v>*</v>
      </c>
      <c r="K42" s="104" t="str">
        <f>[40]Agosto!$E$14</f>
        <v>*</v>
      </c>
      <c r="L42" s="104" t="str">
        <f>[40]Agosto!$E$15</f>
        <v>*</v>
      </c>
      <c r="M42" s="104" t="str">
        <f>[40]Agosto!$E$16</f>
        <v>*</v>
      </c>
      <c r="N42" s="104" t="str">
        <f>[40]Agosto!$E$17</f>
        <v>*</v>
      </c>
      <c r="O42" s="104" t="str">
        <f>[40]Agosto!$E$18</f>
        <v>*</v>
      </c>
      <c r="P42" s="104" t="str">
        <f>[40]Agosto!$E$19</f>
        <v>*</v>
      </c>
      <c r="Q42" s="104" t="str">
        <f>[40]Agosto!$E$20</f>
        <v>*</v>
      </c>
      <c r="R42" s="104" t="str">
        <f>[40]Agosto!$E$21</f>
        <v>*</v>
      </c>
      <c r="S42" s="104" t="str">
        <f>[40]Agosto!$E$22</f>
        <v>*</v>
      </c>
      <c r="T42" s="104" t="str">
        <f>[40]Agosto!$E$23</f>
        <v>*</v>
      </c>
      <c r="U42" s="104" t="str">
        <f>[40]Agosto!$E$24</f>
        <v>*</v>
      </c>
      <c r="V42" s="104" t="str">
        <f>[40]Agosto!$E$25</f>
        <v>*</v>
      </c>
      <c r="W42" s="104" t="str">
        <f>[40]Agosto!$E$26</f>
        <v>*</v>
      </c>
      <c r="X42" s="104" t="str">
        <f>[40]Agosto!$E$27</f>
        <v>*</v>
      </c>
      <c r="Y42" s="104" t="str">
        <f>[40]Agosto!$E$28</f>
        <v>*</v>
      </c>
      <c r="Z42" s="104" t="str">
        <f>[40]Agosto!$E$29</f>
        <v>*</v>
      </c>
      <c r="AA42" s="104" t="str">
        <f>[40]Agosto!$E$30</f>
        <v>*</v>
      </c>
      <c r="AB42" s="104" t="str">
        <f>[40]Agosto!$E$31</f>
        <v>*</v>
      </c>
      <c r="AC42" s="104" t="str">
        <f>[40]Agosto!$E$32</f>
        <v>*</v>
      </c>
      <c r="AD42" s="104" t="str">
        <f>[40]Agosto!$E$33</f>
        <v>*</v>
      </c>
      <c r="AE42" s="104" t="str">
        <f>[40]Agosto!$E$34</f>
        <v>*</v>
      </c>
      <c r="AF42" s="104" t="str">
        <f>[40]Agosto!$E$35</f>
        <v>*</v>
      </c>
      <c r="AG42" s="110" t="s">
        <v>154</v>
      </c>
      <c r="AJ42" t="s">
        <v>35</v>
      </c>
      <c r="AK42" t="s">
        <v>35</v>
      </c>
    </row>
    <row r="43" spans="1:37" x14ac:dyDescent="0.2">
      <c r="A43" s="47" t="s">
        <v>143</v>
      </c>
      <c r="B43" s="104">
        <f>[41]Agosto!$E$5</f>
        <v>46.541666666666664</v>
      </c>
      <c r="C43" s="104">
        <f>[41]Agosto!$E$6</f>
        <v>51.916666666666664</v>
      </c>
      <c r="D43" s="104">
        <f>[41]Agosto!$E$7</f>
        <v>60.458333333333336</v>
      </c>
      <c r="E43" s="104">
        <f>[41]Agosto!$E$8</f>
        <v>91.958333333333329</v>
      </c>
      <c r="F43" s="104">
        <f>[41]Agosto!$E$9</f>
        <v>86.291666666666671</v>
      </c>
      <c r="G43" s="104">
        <f>[41]Agosto!$E$10</f>
        <v>81.541666666666671</v>
      </c>
      <c r="H43" s="104">
        <f>[41]Agosto!$E$11</f>
        <v>67.75</v>
      </c>
      <c r="I43" s="104">
        <f>[41]Agosto!$E$12</f>
        <v>78.958333333333329</v>
      </c>
      <c r="J43" s="104">
        <f>[41]Agosto!$E$13</f>
        <v>76.75</v>
      </c>
      <c r="K43" s="104">
        <f>[41]Agosto!$E$14</f>
        <v>65.208333333333329</v>
      </c>
      <c r="L43" s="104">
        <f>[41]Agosto!$E$15</f>
        <v>51.208333333333336</v>
      </c>
      <c r="M43" s="104">
        <f>[41]Agosto!$E$16</f>
        <v>48.791666666666664</v>
      </c>
      <c r="N43" s="104">
        <f>[41]Agosto!$E$17</f>
        <v>49.875</v>
      </c>
      <c r="O43" s="104">
        <f>[41]Agosto!$E$18</f>
        <v>49.083333333333336</v>
      </c>
      <c r="P43" s="104">
        <f>[41]Agosto!$E$19</f>
        <v>54.625</v>
      </c>
      <c r="Q43" s="104">
        <f>[41]Agosto!$E$20</f>
        <v>56.125</v>
      </c>
      <c r="R43" s="104">
        <f>[41]Agosto!$E$21</f>
        <v>54.958333333333336</v>
      </c>
      <c r="S43" s="104">
        <f>[41]Agosto!$E$22</f>
        <v>50.875</v>
      </c>
      <c r="T43" s="104">
        <f>[41]Agosto!$E$23</f>
        <v>50.208333333333336</v>
      </c>
      <c r="U43" s="104">
        <f>[41]Agosto!$E$24</f>
        <v>72.708333333333329</v>
      </c>
      <c r="V43" s="104">
        <f>[41]Agosto!$E$25</f>
        <v>70.208333333333329</v>
      </c>
      <c r="W43" s="104">
        <f>[41]Agosto!$E$26</f>
        <v>51.958333333333336</v>
      </c>
      <c r="X43" s="104">
        <f>[41]Agosto!$E$27</f>
        <v>56.666666666666664</v>
      </c>
      <c r="Y43" s="104">
        <f>[41]Agosto!$E$28</f>
        <v>89.791666666666671</v>
      </c>
      <c r="Z43" s="104">
        <f>[41]Agosto!$E$29</f>
        <v>88.125</v>
      </c>
      <c r="AA43" s="104">
        <f>[41]Agosto!$E$30</f>
        <v>71.625</v>
      </c>
      <c r="AB43" s="104">
        <f>[41]Agosto!$E$31</f>
        <v>69.5</v>
      </c>
      <c r="AC43" s="104">
        <f>[41]Agosto!$E$32</f>
        <v>67.541666666666671</v>
      </c>
      <c r="AD43" s="104">
        <f>[41]Agosto!$E$33</f>
        <v>67.208333333333329</v>
      </c>
      <c r="AE43" s="104">
        <f>[41]Agosto!$E$34</f>
        <v>55.666666666666664</v>
      </c>
      <c r="AF43" s="104">
        <f>[41]Agosto!$E$35</f>
        <v>47.916666666666664</v>
      </c>
      <c r="AG43" s="110">
        <f t="shared" si="1"/>
        <v>63.936827956989248</v>
      </c>
      <c r="AH43" s="12" t="s">
        <v>35</v>
      </c>
      <c r="AJ43" t="s">
        <v>35</v>
      </c>
    </row>
    <row r="44" spans="1:37" x14ac:dyDescent="0.2">
      <c r="A44" s="47" t="s">
        <v>11</v>
      </c>
      <c r="B44" s="104">
        <f>[42]Agosto!$E$5</f>
        <v>54.583333333333336</v>
      </c>
      <c r="C44" s="104">
        <f>[42]Agosto!$E$6</f>
        <v>57.416666666666664</v>
      </c>
      <c r="D44" s="104">
        <f>[42]Agosto!$E$7</f>
        <v>63</v>
      </c>
      <c r="E44" s="104">
        <f>[42]Agosto!$E$8</f>
        <v>88.083333333333329</v>
      </c>
      <c r="F44" s="104">
        <f>[42]Agosto!$E$9</f>
        <v>83</v>
      </c>
      <c r="G44" s="104">
        <f>[42]Agosto!$E$10</f>
        <v>77.541666666666671</v>
      </c>
      <c r="H44" s="104">
        <f>[42]Agosto!$E$11</f>
        <v>70.166666666666671</v>
      </c>
      <c r="I44" s="104">
        <f>[42]Agosto!$E$12</f>
        <v>70.375</v>
      </c>
      <c r="J44" s="104">
        <f>[42]Agosto!$E$13</f>
        <v>62.875</v>
      </c>
      <c r="K44" s="104">
        <f>[42]Agosto!$E$14</f>
        <v>59.666666666666664</v>
      </c>
      <c r="L44" s="104">
        <f>[42]Agosto!$E$15</f>
        <v>58.041666666666664</v>
      </c>
      <c r="M44" s="104">
        <f>[42]Agosto!$E$16</f>
        <v>60.083333333333336</v>
      </c>
      <c r="N44" s="104">
        <f>[42]Agosto!$E$17</f>
        <v>57.583333333333336</v>
      </c>
      <c r="O44" s="104">
        <f>[42]Agosto!$E$18</f>
        <v>53.791666666666664</v>
      </c>
      <c r="P44" s="104">
        <f>[42]Agosto!$E$19</f>
        <v>54.75</v>
      </c>
      <c r="Q44" s="104">
        <f>[42]Agosto!$E$20</f>
        <v>58.875</v>
      </c>
      <c r="R44" s="104">
        <f>[42]Agosto!$E$21</f>
        <v>55.083333333333336</v>
      </c>
      <c r="S44" s="104">
        <f>[42]Agosto!$E$22</f>
        <v>55.333333333333336</v>
      </c>
      <c r="T44" s="104">
        <f>[42]Agosto!$E$23</f>
        <v>51.5</v>
      </c>
      <c r="U44" s="104">
        <f>[42]Agosto!$E$24</f>
        <v>82.166666666666671</v>
      </c>
      <c r="V44" s="104">
        <f>[42]Agosto!$E$25</f>
        <v>74.5</v>
      </c>
      <c r="W44" s="104">
        <f>[42]Agosto!$E$26</f>
        <v>57.125</v>
      </c>
      <c r="X44" s="104">
        <f>[42]Agosto!$E$27</f>
        <v>56.416666666666664</v>
      </c>
      <c r="Y44" s="104">
        <f>[42]Agosto!$E$28</f>
        <v>76.75</v>
      </c>
      <c r="Z44" s="104">
        <f>[42]Agosto!$E$29</f>
        <v>73.458333333333329</v>
      </c>
      <c r="AA44" s="104">
        <f>[42]Agosto!$E$30</f>
        <v>60.5</v>
      </c>
      <c r="AB44" s="104">
        <f>[42]Agosto!$E$31</f>
        <v>57.75</v>
      </c>
      <c r="AC44" s="104">
        <f>[42]Agosto!$E$32</f>
        <v>68.791666666666671</v>
      </c>
      <c r="AD44" s="104">
        <f>[42]Agosto!$E$33</f>
        <v>67.125</v>
      </c>
      <c r="AE44" s="104">
        <f>[42]Agosto!$E$34</f>
        <v>56.625</v>
      </c>
      <c r="AF44" s="104">
        <f>[42]Agosto!$E$35</f>
        <v>48.291666666666664</v>
      </c>
      <c r="AG44" s="110">
        <f t="shared" si="1"/>
        <v>63.588709677419359</v>
      </c>
      <c r="AK44" t="s">
        <v>35</v>
      </c>
    </row>
    <row r="45" spans="1:37" s="5" customFormat="1" x14ac:dyDescent="0.2">
      <c r="A45" s="47" t="s">
        <v>12</v>
      </c>
      <c r="B45" s="104">
        <f>[43]Agosto!$E$5</f>
        <v>49.416666666666664</v>
      </c>
      <c r="C45" s="104">
        <f>[43]Agosto!$E$6</f>
        <v>56.166666666666664</v>
      </c>
      <c r="D45" s="104">
        <f>[43]Agosto!$E$7</f>
        <v>63.208333333333336</v>
      </c>
      <c r="E45" s="104">
        <f>[43]Agosto!$E$8</f>
        <v>84.583333333333329</v>
      </c>
      <c r="F45" s="104">
        <f>[43]Agosto!$E$9</f>
        <v>77.333333333333329</v>
      </c>
      <c r="G45" s="104">
        <f>[43]Agosto!$E$10</f>
        <v>72.083333333333329</v>
      </c>
      <c r="H45" s="104">
        <f>[43]Agosto!$E$11</f>
        <v>68.708333333333329</v>
      </c>
      <c r="I45" s="104">
        <f>[43]Agosto!$E$12</f>
        <v>61.75</v>
      </c>
      <c r="J45" s="104">
        <f>[43]Agosto!$E$13</f>
        <v>52.666666666666664</v>
      </c>
      <c r="K45" s="104">
        <f>[43]Agosto!$E$14</f>
        <v>53.041666666666664</v>
      </c>
      <c r="L45" s="104">
        <f>[43]Agosto!$E$15</f>
        <v>51.291666666666664</v>
      </c>
      <c r="M45" s="104">
        <f>[43]Agosto!$E$16</f>
        <v>49.916666666666664</v>
      </c>
      <c r="N45" s="104">
        <f>[43]Agosto!$E$17</f>
        <v>50.333333333333336</v>
      </c>
      <c r="O45" s="104">
        <f>[43]Agosto!$E$18</f>
        <v>45.5</v>
      </c>
      <c r="P45" s="104">
        <f>[43]Agosto!$E$19</f>
        <v>44.541666666666664</v>
      </c>
      <c r="Q45" s="104">
        <f>[43]Agosto!$E$20</f>
        <v>46.875</v>
      </c>
      <c r="R45" s="104">
        <f>[43]Agosto!$E$21</f>
        <v>42.333333333333336</v>
      </c>
      <c r="S45" s="104">
        <f>[43]Agosto!$E$22</f>
        <v>45.583333333333336</v>
      </c>
      <c r="T45" s="104">
        <f>[43]Agosto!$E$23</f>
        <v>47.913043478260867</v>
      </c>
      <c r="U45" s="104">
        <f>[43]Agosto!$E$24</f>
        <v>64.875</v>
      </c>
      <c r="V45" s="104">
        <f>[43]Agosto!$E$25</f>
        <v>60.708333333333336</v>
      </c>
      <c r="W45" s="104">
        <f>[43]Agosto!$E$26</f>
        <v>45.125</v>
      </c>
      <c r="X45" s="104">
        <f>[43]Agosto!$E$27</f>
        <v>46.958333333333336</v>
      </c>
      <c r="Y45" s="104">
        <f>[43]Agosto!$E$28</f>
        <v>64.333333333333329</v>
      </c>
      <c r="Z45" s="104">
        <f>[43]Agosto!$E$29</f>
        <v>63.166666666666664</v>
      </c>
      <c r="AA45" s="104">
        <f>[43]Agosto!$E$30</f>
        <v>54.458333333333336</v>
      </c>
      <c r="AB45" s="104">
        <f>[43]Agosto!$E$31</f>
        <v>42.208333333333336</v>
      </c>
      <c r="AC45" s="104">
        <f>[43]Agosto!$E$32</f>
        <v>44</v>
      </c>
      <c r="AD45" s="104">
        <f>[43]Agosto!$E$33</f>
        <v>52.041666666666664</v>
      </c>
      <c r="AE45" s="104">
        <f>[43]Agosto!$E$34</f>
        <v>42</v>
      </c>
      <c r="AF45" s="104">
        <f>[43]Agosto!$E$35</f>
        <v>37.083333333333336</v>
      </c>
      <c r="AG45" s="110">
        <f t="shared" si="1"/>
        <v>54.200151940158939</v>
      </c>
    </row>
    <row r="46" spans="1:37" s="5" customFormat="1" x14ac:dyDescent="0.2">
      <c r="A46" s="47" t="s">
        <v>302</v>
      </c>
      <c r="B46" s="104" t="str">
        <f>[44]Agosto!$E$5</f>
        <v>*</v>
      </c>
      <c r="C46" s="104" t="str">
        <f>[44]Agosto!$E$6</f>
        <v>*</v>
      </c>
      <c r="D46" s="104" t="str">
        <f>[44]Agosto!$E$7</f>
        <v>*</v>
      </c>
      <c r="E46" s="104" t="str">
        <f>[44]Agosto!$E$8</f>
        <v>*</v>
      </c>
      <c r="F46" s="104" t="str">
        <f>[44]Agosto!$E$9</f>
        <v>*</v>
      </c>
      <c r="G46" s="104" t="str">
        <f>[44]Agosto!$E$10</f>
        <v>*</v>
      </c>
      <c r="H46" s="104" t="str">
        <f>[44]Agosto!$E$11</f>
        <v>*</v>
      </c>
      <c r="I46" s="104" t="str">
        <f>[44]Agosto!$E$12</f>
        <v>*</v>
      </c>
      <c r="J46" s="104" t="str">
        <f>[44]Agosto!$E$13</f>
        <v>*</v>
      </c>
      <c r="K46" s="104" t="str">
        <f>[44]Agosto!$E$14</f>
        <v>*</v>
      </c>
      <c r="L46" s="104" t="str">
        <f>[44]Agosto!$E$15</f>
        <v>*</v>
      </c>
      <c r="M46" s="104" t="str">
        <f>[44]Agosto!$E$16</f>
        <v>*</v>
      </c>
      <c r="N46" s="104" t="str">
        <f>[44]Agosto!$E$17</f>
        <v>*</v>
      </c>
      <c r="O46" s="104" t="str">
        <f>[44]Agosto!$E$18</f>
        <v>*</v>
      </c>
      <c r="P46" s="104" t="str">
        <f>[44]Agosto!$E$19</f>
        <v>*</v>
      </c>
      <c r="Q46" s="104" t="str">
        <f>[44]Agosto!$E$20</f>
        <v>*</v>
      </c>
      <c r="R46" s="104" t="str">
        <f>[44]Agosto!$E$21</f>
        <v>*</v>
      </c>
      <c r="S46" s="104" t="str">
        <f>[44]Agosto!$E$22</f>
        <v>*</v>
      </c>
      <c r="T46" s="104" t="str">
        <f>[44]Agosto!$E$23</f>
        <v>*</v>
      </c>
      <c r="U46" s="104" t="str">
        <f>[44]Agosto!$E$24</f>
        <v>*</v>
      </c>
      <c r="V46" s="104" t="str">
        <f>[44]Agosto!$E$25</f>
        <v>*</v>
      </c>
      <c r="W46" s="104" t="str">
        <f>[44]Agosto!$E$26</f>
        <v>*</v>
      </c>
      <c r="X46" s="104" t="str">
        <f>[44]Agosto!$E$27</f>
        <v>*</v>
      </c>
      <c r="Y46" s="104" t="str">
        <f>[44]Agosto!$E$28</f>
        <v>*</v>
      </c>
      <c r="Z46" s="104" t="str">
        <f>[44]Agosto!$E$29</f>
        <v>*</v>
      </c>
      <c r="AA46" s="104" t="str">
        <f>[44]Agosto!$E$30</f>
        <v>*</v>
      </c>
      <c r="AB46" s="104" t="str">
        <f>[44]Agosto!$E$31</f>
        <v>*</v>
      </c>
      <c r="AC46" s="104">
        <f>[44]Agosto!$E$32</f>
        <v>70.714285714285708</v>
      </c>
      <c r="AD46" s="104">
        <f>[44]Agosto!$E$33</f>
        <v>70.833333333333329</v>
      </c>
      <c r="AE46" s="104">
        <f>[44]Agosto!$E$34</f>
        <v>61.875</v>
      </c>
      <c r="AF46" s="104">
        <f>[44]Agosto!$E$35</f>
        <v>60.333333333333336</v>
      </c>
      <c r="AG46" s="110">
        <f t="shared" si="1"/>
        <v>65.938988095238088</v>
      </c>
    </row>
    <row r="47" spans="1:37" s="5" customFormat="1" x14ac:dyDescent="0.2">
      <c r="A47" s="47" t="s">
        <v>212</v>
      </c>
      <c r="B47" s="104">
        <f>[45]Agosto!$E$5</f>
        <v>60</v>
      </c>
      <c r="C47" s="104">
        <f>[45]Agosto!$E$6</f>
        <v>70.708333333333329</v>
      </c>
      <c r="D47" s="104">
        <f>[45]Agosto!$E$7</f>
        <v>75.625</v>
      </c>
      <c r="E47" s="104">
        <f>[45]Agosto!$E$8</f>
        <v>85.875</v>
      </c>
      <c r="F47" s="104">
        <f>[45]Agosto!$E$9</f>
        <v>85.916666666666671</v>
      </c>
      <c r="G47" s="104">
        <f>[45]Agosto!$E$10</f>
        <v>82.708333333333329</v>
      </c>
      <c r="H47" s="104">
        <f>[45]Agosto!$E$11</f>
        <v>76.041666666666671</v>
      </c>
      <c r="I47" s="104">
        <f>[45]Agosto!$E$12</f>
        <v>76.875</v>
      </c>
      <c r="J47" s="104">
        <f>[45]Agosto!$E$13</f>
        <v>62.333333333333336</v>
      </c>
      <c r="K47" s="104">
        <f>[45]Agosto!$E$14</f>
        <v>58.708333333333336</v>
      </c>
      <c r="L47" s="104">
        <f>[45]Agosto!$E$15</f>
        <v>58.5</v>
      </c>
      <c r="M47" s="104">
        <f>[45]Agosto!$E$16</f>
        <v>62.875</v>
      </c>
      <c r="N47" s="104">
        <f>[45]Agosto!$E$17</f>
        <v>63.75</v>
      </c>
      <c r="O47" s="104">
        <f>[45]Agosto!$E$18</f>
        <v>64.958333333333329</v>
      </c>
      <c r="P47" s="104">
        <f>[45]Agosto!$E$19</f>
        <v>65.083333333333329</v>
      </c>
      <c r="Q47" s="104">
        <f>[45]Agosto!$E$20</f>
        <v>66.75</v>
      </c>
      <c r="R47" s="104">
        <f>[45]Agosto!$E$21</f>
        <v>68.75</v>
      </c>
      <c r="S47" s="104">
        <f>[45]Agosto!$E$22</f>
        <v>72.583333333333329</v>
      </c>
      <c r="T47" s="104">
        <f>[45]Agosto!$E$23</f>
        <v>74.391304347826093</v>
      </c>
      <c r="U47" s="104">
        <f>[45]Agosto!$E$24</f>
        <v>71.125</v>
      </c>
      <c r="V47" s="104">
        <f>[45]Agosto!$E$25</f>
        <v>79.833333333333329</v>
      </c>
      <c r="W47" s="104">
        <f>[45]Agosto!$E$26</f>
        <v>77.25</v>
      </c>
      <c r="X47" s="104">
        <f>[45]Agosto!$E$27</f>
        <v>75.75</v>
      </c>
      <c r="Y47" s="104">
        <f>[45]Agosto!$E$28</f>
        <v>70.791666666666671</v>
      </c>
      <c r="Z47" s="104">
        <f>[45]Agosto!$E$29</f>
        <v>67.375</v>
      </c>
      <c r="AA47" s="104">
        <f>[45]Agosto!$E$30</f>
        <v>69.25</v>
      </c>
      <c r="AB47" s="104">
        <f>[45]Agosto!$E$31</f>
        <v>66</v>
      </c>
      <c r="AC47" s="104">
        <f>[45]Agosto!$E$32</f>
        <v>67.791666666666671</v>
      </c>
      <c r="AD47" s="104">
        <f>[45]Agosto!$E$33</f>
        <v>75.5</v>
      </c>
      <c r="AE47" s="104">
        <f>[45]Agosto!$E$34</f>
        <v>73.75</v>
      </c>
      <c r="AF47" s="104">
        <f>[45]Agosto!$E$35</f>
        <v>71.041666666666671</v>
      </c>
      <c r="AG47" s="110">
        <f t="shared" si="1"/>
        <v>70.899719495091162</v>
      </c>
    </row>
    <row r="48" spans="1:37" x14ac:dyDescent="0.2">
      <c r="A48" s="47" t="s">
        <v>13</v>
      </c>
      <c r="B48" s="104">
        <f>[46]Agosto!$E$5</f>
        <v>57.291666666666664</v>
      </c>
      <c r="C48" s="104">
        <f>[46]Agosto!$E$6</f>
        <v>60.25</v>
      </c>
      <c r="D48" s="104">
        <f>[46]Agosto!$E$7</f>
        <v>66.166666666666671</v>
      </c>
      <c r="E48" s="104">
        <f>[46]Agosto!$E$8</f>
        <v>83.666666666666671</v>
      </c>
      <c r="F48" s="104">
        <f>[46]Agosto!$E$9</f>
        <v>82.666666666666671</v>
      </c>
      <c r="G48" s="104">
        <f>[46]Agosto!$E$10</f>
        <v>80.375</v>
      </c>
      <c r="H48" s="104">
        <f>[46]Agosto!$E$11</f>
        <v>74.791666666666671</v>
      </c>
      <c r="I48" s="104">
        <f>[46]Agosto!$E$12</f>
        <v>70.458333333333329</v>
      </c>
      <c r="J48" s="104">
        <f>[46]Agosto!$E$13</f>
        <v>55.333333333333336</v>
      </c>
      <c r="K48" s="104">
        <f>[46]Agosto!$E$14</f>
        <v>59.333333333333336</v>
      </c>
      <c r="L48" s="104">
        <f>[46]Agosto!$E$15</f>
        <v>59.291666666666664</v>
      </c>
      <c r="M48" s="104">
        <f>[46]Agosto!$E$16</f>
        <v>60.958333333333336</v>
      </c>
      <c r="N48" s="104">
        <f>[46]Agosto!$E$17</f>
        <v>59.083333333333336</v>
      </c>
      <c r="O48" s="104">
        <f>[46]Agosto!$E$18</f>
        <v>58.041666666666664</v>
      </c>
      <c r="P48" s="104">
        <f>[46]Agosto!$E$19</f>
        <v>57.958333333333336</v>
      </c>
      <c r="Q48" s="104">
        <f>[46]Agosto!$E$20</f>
        <v>57.583333333333336</v>
      </c>
      <c r="R48" s="104">
        <f>[46]Agosto!$E$21</f>
        <v>59.75</v>
      </c>
      <c r="S48" s="104">
        <f>[46]Agosto!$E$22</f>
        <v>56.166666666666664</v>
      </c>
      <c r="T48" s="104">
        <f>[46]Agosto!$E$23</f>
        <v>51.791666666666664</v>
      </c>
      <c r="U48" s="104">
        <f>[46]Agosto!$E$24</f>
        <v>51.375</v>
      </c>
      <c r="V48" s="104">
        <f>[46]Agosto!$E$25</f>
        <v>57.625</v>
      </c>
      <c r="W48" s="104">
        <f>[46]Agosto!$E$26</f>
        <v>43.958333333333336</v>
      </c>
      <c r="X48" s="104">
        <f>[46]Agosto!$E$27</f>
        <v>45.958333333333336</v>
      </c>
      <c r="Y48" s="104">
        <f>[46]Agosto!$E$28</f>
        <v>70.583333333333329</v>
      </c>
      <c r="Z48" s="104">
        <f>[46]Agosto!$E$29</f>
        <v>62.375</v>
      </c>
      <c r="AA48" s="104">
        <f>[46]Agosto!$E$30</f>
        <v>64.541666666666671</v>
      </c>
      <c r="AB48" s="104">
        <f>[46]Agosto!$E$31</f>
        <v>49.791666666666664</v>
      </c>
      <c r="AC48" s="104">
        <f>[46]Agosto!$E$32</f>
        <v>49.791666666666664</v>
      </c>
      <c r="AD48" s="104">
        <f>[46]Agosto!$E$33</f>
        <v>59.75</v>
      </c>
      <c r="AE48" s="104">
        <f>[46]Agosto!$E$34</f>
        <v>51.875</v>
      </c>
      <c r="AF48" s="104">
        <f>[46]Agosto!$E$35</f>
        <v>46</v>
      </c>
      <c r="AG48" s="110">
        <f t="shared" si="1"/>
        <v>60.147849462365606</v>
      </c>
      <c r="AJ48" t="s">
        <v>35</v>
      </c>
    </row>
    <row r="49" spans="1:38" x14ac:dyDescent="0.2">
      <c r="A49" s="47" t="s">
        <v>144</v>
      </c>
      <c r="B49" s="104">
        <f>[47]Agosto!$E$5</f>
        <v>44.375</v>
      </c>
      <c r="C49" s="104">
        <f>[47]Agosto!$E$6</f>
        <v>47.75</v>
      </c>
      <c r="D49" s="104">
        <f>[47]Agosto!$E$7</f>
        <v>52.958333333333336</v>
      </c>
      <c r="E49" s="104">
        <f>[47]Agosto!$E$8</f>
        <v>80.333333333333329</v>
      </c>
      <c r="F49" s="104">
        <f>[47]Agosto!$E$9</f>
        <v>90.208333333333329</v>
      </c>
      <c r="G49" s="104">
        <f>[47]Agosto!$E$10</f>
        <v>77.375</v>
      </c>
      <c r="H49" s="104">
        <f>[47]Agosto!$E$11</f>
        <v>70.333333333333329</v>
      </c>
      <c r="I49" s="104">
        <f>[47]Agosto!$E$12</f>
        <v>75.666666666666671</v>
      </c>
      <c r="J49" s="104">
        <f>[47]Agosto!$E$13</f>
        <v>68.875</v>
      </c>
      <c r="K49" s="104">
        <f>[47]Agosto!$E$14</f>
        <v>67</v>
      </c>
      <c r="L49" s="104">
        <f>[47]Agosto!$E$15</f>
        <v>60.625</v>
      </c>
      <c r="M49" s="104">
        <f>[47]Agosto!$E$16</f>
        <v>54.833333333333336</v>
      </c>
      <c r="N49" s="104">
        <f>[47]Agosto!$E$17</f>
        <v>50.041666666666664</v>
      </c>
      <c r="O49" s="104">
        <f>[47]Agosto!$E$18</f>
        <v>54.208333333333336</v>
      </c>
      <c r="P49" s="104">
        <f>[47]Agosto!$E$19</f>
        <v>53.5</v>
      </c>
      <c r="Q49" s="104">
        <f>[47]Agosto!$E$20</f>
        <v>49.833333333333336</v>
      </c>
      <c r="R49" s="104">
        <f>[47]Agosto!$E$21</f>
        <v>52.166666666666664</v>
      </c>
      <c r="S49" s="104">
        <f>[47]Agosto!$E$22</f>
        <v>48.75</v>
      </c>
      <c r="T49" s="104">
        <f>[47]Agosto!$E$23</f>
        <v>42.333333333333336</v>
      </c>
      <c r="U49" s="104">
        <f>[47]Agosto!$E$24</f>
        <v>83.291666666666671</v>
      </c>
      <c r="V49" s="104">
        <f>[47]Agosto!$E$25</f>
        <v>75.416666666666671</v>
      </c>
      <c r="W49" s="104">
        <f>[47]Agosto!$E$26</f>
        <v>47.833333333333336</v>
      </c>
      <c r="X49" s="104">
        <f>[47]Agosto!$E$27</f>
        <v>43.333333333333336</v>
      </c>
      <c r="Y49" s="104">
        <f>[47]Agosto!$E$28</f>
        <v>79.375</v>
      </c>
      <c r="Z49" s="104">
        <f>[47]Agosto!$E$29</f>
        <v>73.083333333333329</v>
      </c>
      <c r="AA49" s="104">
        <f>[47]Agosto!$E$30</f>
        <v>66.166666666666671</v>
      </c>
      <c r="AB49" s="104">
        <f>[47]Agosto!$E$31</f>
        <v>67.541666666666671</v>
      </c>
      <c r="AC49" s="104">
        <f>[47]Agosto!$E$32</f>
        <v>76.291666666666671</v>
      </c>
      <c r="AD49" s="104">
        <f>[47]Agosto!$E$33</f>
        <v>67.5</v>
      </c>
      <c r="AE49" s="104">
        <f>[47]Agosto!$E$34</f>
        <v>52.708333333333336</v>
      </c>
      <c r="AF49" s="104">
        <f>[47]Agosto!$E$35</f>
        <v>42.208333333333336</v>
      </c>
      <c r="AG49" s="110">
        <f t="shared" si="1"/>
        <v>61.803763440860216</v>
      </c>
      <c r="AK49" t="s">
        <v>35</v>
      </c>
    </row>
    <row r="50" spans="1:38" x14ac:dyDescent="0.2">
      <c r="A50" s="47" t="s">
        <v>117</v>
      </c>
      <c r="B50" s="104">
        <f>[48]Agosto!$E$5</f>
        <v>42.75</v>
      </c>
      <c r="C50" s="104">
        <f>[48]Agosto!$E$6</f>
        <v>45.375</v>
      </c>
      <c r="D50" s="104">
        <f>[48]Agosto!$E$7</f>
        <v>40.166666666666664</v>
      </c>
      <c r="E50" s="104">
        <f>[48]Agosto!$E$8</f>
        <v>81.708333333333329</v>
      </c>
      <c r="F50" s="104">
        <f>[48]Agosto!$E$9</f>
        <v>88.166666666666671</v>
      </c>
      <c r="G50" s="104">
        <f>[48]Agosto!$E$10</f>
        <v>75.208333333333329</v>
      </c>
      <c r="H50" s="104">
        <f>[48]Agosto!$E$11</f>
        <v>64.958333333333329</v>
      </c>
      <c r="I50" s="104">
        <f>[48]Agosto!$E$12</f>
        <v>86.375</v>
      </c>
      <c r="J50" s="104">
        <f>[48]Agosto!$E$13</f>
        <v>73</v>
      </c>
      <c r="K50" s="104">
        <f>[48]Agosto!$E$14</f>
        <v>66.166666666666671</v>
      </c>
      <c r="L50" s="104">
        <f>[48]Agosto!$E$15</f>
        <v>51.708333333333336</v>
      </c>
      <c r="M50" s="104">
        <f>[48]Agosto!$E$16</f>
        <v>49.875</v>
      </c>
      <c r="N50" s="104">
        <f>[48]Agosto!$E$17</f>
        <v>43.708333333333336</v>
      </c>
      <c r="O50" s="104">
        <f>[48]Agosto!$E$18</f>
        <v>44.875</v>
      </c>
      <c r="P50" s="104">
        <f>[48]Agosto!$E$19</f>
        <v>47.5</v>
      </c>
      <c r="Q50" s="104">
        <f>[48]Agosto!$E$20</f>
        <v>52.458333333333336</v>
      </c>
      <c r="R50" s="104">
        <f>[48]Agosto!$E$21</f>
        <v>55.75</v>
      </c>
      <c r="S50" s="104">
        <f>[48]Agosto!$E$22</f>
        <v>43.916666666666664</v>
      </c>
      <c r="T50" s="104">
        <f>[48]Agosto!$E$23</f>
        <v>36.333333333333336</v>
      </c>
      <c r="U50" s="104">
        <f>[48]Agosto!$E$24</f>
        <v>81.833333333333329</v>
      </c>
      <c r="V50" s="104">
        <f>[48]Agosto!$E$25</f>
        <v>70.833333333333329</v>
      </c>
      <c r="W50" s="104">
        <f>[48]Agosto!$E$26</f>
        <v>39.583333333333336</v>
      </c>
      <c r="X50" s="104">
        <f>[48]Agosto!$E$27</f>
        <v>33.458333333333336</v>
      </c>
      <c r="Y50" s="104">
        <f>[48]Agosto!$E$28</f>
        <v>86.208333333333329</v>
      </c>
      <c r="Z50" s="104">
        <f>[48]Agosto!$E$29</f>
        <v>81.5</v>
      </c>
      <c r="AA50" s="104">
        <f>[48]Agosto!$E$30</f>
        <v>72.916666666666671</v>
      </c>
      <c r="AB50" s="104">
        <f>[48]Agosto!$E$31</f>
        <v>69.333333333333329</v>
      </c>
      <c r="AC50" s="104">
        <f>[48]Agosto!$E$32</f>
        <v>64.416666666666671</v>
      </c>
      <c r="AD50" s="104">
        <f>[48]Agosto!$E$33</f>
        <v>66.208333333333329</v>
      </c>
      <c r="AE50" s="104">
        <f>[48]Agosto!$E$34</f>
        <v>52.666666666666664</v>
      </c>
      <c r="AF50" s="104">
        <f>[48]Agosto!$E$35</f>
        <v>45.458333333333336</v>
      </c>
      <c r="AG50" s="110">
        <f t="shared" si="1"/>
        <v>59.819892473118266</v>
      </c>
      <c r="AK50" t="s">
        <v>35</v>
      </c>
    </row>
    <row r="51" spans="1:38" x14ac:dyDescent="0.2">
      <c r="A51" s="47" t="s">
        <v>210</v>
      </c>
      <c r="B51" s="104">
        <f>[49]Agosto!$E$5</f>
        <v>36.75</v>
      </c>
      <c r="C51" s="104">
        <f>[49]Agosto!$E$6</f>
        <v>48.458333333333336</v>
      </c>
      <c r="D51" s="104">
        <f>[49]Agosto!$E$7</f>
        <v>46.583333333333336</v>
      </c>
      <c r="E51" s="104">
        <f>[49]Agosto!$E$8</f>
        <v>66.291666666666671</v>
      </c>
      <c r="F51" s="104">
        <f>[49]Agosto!$E$9</f>
        <v>77.208333333333329</v>
      </c>
      <c r="G51" s="104">
        <f>[49]Agosto!$E$10</f>
        <v>67.708333333333329</v>
      </c>
      <c r="H51" s="104">
        <f>[49]Agosto!$E$11</f>
        <v>58</v>
      </c>
      <c r="I51" s="104">
        <f>[49]Agosto!$E$12</f>
        <v>76.5</v>
      </c>
      <c r="J51" s="104">
        <f>[49]Agosto!$E$13</f>
        <v>63.083333333333336</v>
      </c>
      <c r="K51" s="104">
        <f>[49]Agosto!$E$14</f>
        <v>56.458333333333336</v>
      </c>
      <c r="L51" s="104">
        <f>[49]Agosto!$E$15</f>
        <v>49.333333333333336</v>
      </c>
      <c r="M51" s="104">
        <f>[49]Agosto!$E$16</f>
        <v>50.416666666666664</v>
      </c>
      <c r="N51" s="104">
        <f>[49]Agosto!$E$17</f>
        <v>48</v>
      </c>
      <c r="O51" s="104">
        <f>[49]Agosto!$E$18</f>
        <v>49.083333333333336</v>
      </c>
      <c r="P51" s="104">
        <f>[49]Agosto!$E$19</f>
        <v>48.625</v>
      </c>
      <c r="Q51" s="104">
        <f>[49]Agosto!$E$20</f>
        <v>49.458333333333336</v>
      </c>
      <c r="R51" s="104">
        <f>[49]Agosto!$E$21</f>
        <v>48.583333333333336</v>
      </c>
      <c r="S51" s="104">
        <f>[49]Agosto!$E$22</f>
        <v>39.166666666666664</v>
      </c>
      <c r="T51" s="104">
        <f>[49]Agosto!$E$23</f>
        <v>32.833333333333336</v>
      </c>
      <c r="U51" s="104">
        <f>[49]Agosto!$E$24</f>
        <v>50.333333333333336</v>
      </c>
      <c r="V51" s="104">
        <f>[49]Agosto!$E$25</f>
        <v>67.333333333333329</v>
      </c>
      <c r="W51" s="104">
        <f>[49]Agosto!$E$26</f>
        <v>45.833333333333336</v>
      </c>
      <c r="X51" s="104">
        <f>[49]Agosto!$E$27</f>
        <v>35.375</v>
      </c>
      <c r="Y51" s="104">
        <f>[49]Agosto!$E$28</f>
        <v>69.583333333333329</v>
      </c>
      <c r="Z51" s="104">
        <f>[49]Agosto!$E$29</f>
        <v>71.5</v>
      </c>
      <c r="AA51" s="104">
        <f>[49]Agosto!$E$30</f>
        <v>63.625</v>
      </c>
      <c r="AB51" s="104">
        <f>[49]Agosto!$E$31</f>
        <v>51.5</v>
      </c>
      <c r="AC51" s="104">
        <f>[49]Agosto!$E$32</f>
        <v>56.833333333333336</v>
      </c>
      <c r="AD51" s="104">
        <f>[49]Agosto!$E$33</f>
        <v>56.125</v>
      </c>
      <c r="AE51" s="104">
        <f>[49]Agosto!$E$34</f>
        <v>49.333333333333336</v>
      </c>
      <c r="AF51" s="104">
        <f>[49]Agosto!$E$35</f>
        <v>36.333333333333336</v>
      </c>
      <c r="AG51" s="110">
        <f t="shared" si="1"/>
        <v>53.749999999999993</v>
      </c>
    </row>
    <row r="52" spans="1:38" x14ac:dyDescent="0.2">
      <c r="A52" s="47" t="s">
        <v>14</v>
      </c>
      <c r="B52" s="104">
        <f>[50]Agosto!$E$5</f>
        <v>47.913043478260867</v>
      </c>
      <c r="C52" s="104">
        <f>[50]Agosto!$E$6</f>
        <v>45.666666666666664</v>
      </c>
      <c r="D52" s="104">
        <f>[50]Agosto!$E$7</f>
        <v>42.916666666666664</v>
      </c>
      <c r="E52" s="104">
        <f>[50]Agosto!$E$8</f>
        <v>38.916666666666664</v>
      </c>
      <c r="F52" s="104">
        <f>[50]Agosto!$E$9</f>
        <v>57.291666666666664</v>
      </c>
      <c r="G52" s="104">
        <f>[50]Agosto!$E$10</f>
        <v>60.458333333333336</v>
      </c>
      <c r="H52" s="104">
        <f>[50]Agosto!$E$11</f>
        <v>54.333333333333336</v>
      </c>
      <c r="I52" s="104">
        <f>[50]Agosto!$E$12</f>
        <v>60.375</v>
      </c>
      <c r="J52" s="104">
        <f>[50]Agosto!$E$13</f>
        <v>59.5</v>
      </c>
      <c r="K52" s="104">
        <f>[50]Agosto!$E$14</f>
        <v>52.291666666666664</v>
      </c>
      <c r="L52" s="104">
        <f>[50]Agosto!$E$15</f>
        <v>45.541666666666664</v>
      </c>
      <c r="M52" s="104">
        <f>[50]Agosto!$E$16</f>
        <v>49.041666666666664</v>
      </c>
      <c r="N52" s="104">
        <f>[50]Agosto!$E$17</f>
        <v>46.958333333333336</v>
      </c>
      <c r="O52" s="104">
        <f>[50]Agosto!$E$18</f>
        <v>39.913043478260867</v>
      </c>
      <c r="P52" s="104">
        <f>[50]Agosto!$E$19</f>
        <v>44.375</v>
      </c>
      <c r="Q52" s="104">
        <f>[50]Agosto!$E$20</f>
        <v>43.347826086956523</v>
      </c>
      <c r="R52" s="104">
        <f>[50]Agosto!$E$21</f>
        <v>44.208333333333336</v>
      </c>
      <c r="S52" s="104">
        <f>[50]Agosto!$E$22</f>
        <v>40.391304347826086</v>
      </c>
      <c r="T52" s="104">
        <f>[50]Agosto!$E$23</f>
        <v>41.25</v>
      </c>
      <c r="U52" s="104">
        <f>[50]Agosto!$E$24</f>
        <v>35.041666666666664</v>
      </c>
      <c r="V52" s="104">
        <f>[50]Agosto!$E$25</f>
        <v>48.375</v>
      </c>
      <c r="W52" s="104">
        <f>[50]Agosto!$E$26</f>
        <v>33.791666666666664</v>
      </c>
      <c r="X52" s="104">
        <f>[50]Agosto!$E$27</f>
        <v>24.130434782608695</v>
      </c>
      <c r="Y52" s="104">
        <f>[50]Agosto!$E$28</f>
        <v>43.041666666666664</v>
      </c>
      <c r="Z52" s="104">
        <f>[50]Agosto!$E$29</f>
        <v>64.5</v>
      </c>
      <c r="AA52" s="104">
        <f>[50]Agosto!$E$30</f>
        <v>59.625</v>
      </c>
      <c r="AB52" s="104">
        <f>[50]Agosto!$E$31</f>
        <v>51.391304347826086</v>
      </c>
      <c r="AC52" s="104">
        <f>[50]Agosto!$E$32</f>
        <v>51.25</v>
      </c>
      <c r="AD52" s="104">
        <f>[50]Agosto!$E$33</f>
        <v>63.75</v>
      </c>
      <c r="AE52" s="104">
        <f>[50]Agosto!$E$34</f>
        <v>54.166666666666664</v>
      </c>
      <c r="AF52" s="104">
        <f>[50]Agosto!$E$35</f>
        <v>44.875</v>
      </c>
      <c r="AG52" s="110">
        <f t="shared" si="1"/>
        <v>48.020278167367927</v>
      </c>
      <c r="AI52" t="s">
        <v>35</v>
      </c>
      <c r="AK52" t="s">
        <v>35</v>
      </c>
    </row>
    <row r="53" spans="1:38" x14ac:dyDescent="0.2">
      <c r="A53" s="47" t="s">
        <v>145</v>
      </c>
      <c r="B53" s="104">
        <f>[51]Agosto!$E$5</f>
        <v>70.260869565217391</v>
      </c>
      <c r="C53" s="104">
        <f>[51]Agosto!$E$6</f>
        <v>74.291666666666671</v>
      </c>
      <c r="D53" s="104">
        <f>[51]Agosto!$E$7</f>
        <v>76.652173913043484</v>
      </c>
      <c r="E53" s="104">
        <f>[51]Agosto!$E$8</f>
        <v>94.318181818181813</v>
      </c>
      <c r="F53" s="104">
        <f>[51]Agosto!$E$9</f>
        <v>82.541666666666671</v>
      </c>
      <c r="G53" s="104">
        <f>[51]Agosto!$E$10</f>
        <v>82.15</v>
      </c>
      <c r="H53" s="104">
        <f>[51]Agosto!$E$11</f>
        <v>76.095238095238102</v>
      </c>
      <c r="I53" s="104">
        <f>[51]Agosto!$E$12</f>
        <v>82.083333333333329</v>
      </c>
      <c r="J53" s="104">
        <f>[51]Agosto!$E$13</f>
        <v>57.791666666666664</v>
      </c>
      <c r="K53" s="104">
        <f>[51]Agosto!$E$14</f>
        <v>59.208333333333336</v>
      </c>
      <c r="L53" s="104">
        <f>[51]Agosto!$E$15</f>
        <v>50.375</v>
      </c>
      <c r="M53" s="104">
        <f>[51]Agosto!$E$16</f>
        <v>67.739130434782609</v>
      </c>
      <c r="N53" s="104">
        <f>[51]Agosto!$E$17</f>
        <v>76.15789473684211</v>
      </c>
      <c r="O53" s="104">
        <f>[51]Agosto!$E$18</f>
        <v>75.526315789473685</v>
      </c>
      <c r="P53" s="104">
        <f>[51]Agosto!$E$19</f>
        <v>61.272727272727273</v>
      </c>
      <c r="Q53" s="104">
        <f>[51]Agosto!$E$20</f>
        <v>64.045454545454547</v>
      </c>
      <c r="R53" s="104">
        <f>[51]Agosto!$E$21</f>
        <v>66.909090909090907</v>
      </c>
      <c r="S53" s="104">
        <f>[51]Agosto!$E$22</f>
        <v>64.166666666666671</v>
      </c>
      <c r="T53" s="104">
        <f>[51]Agosto!$E$23</f>
        <v>61.565217391304351</v>
      </c>
      <c r="U53" s="104">
        <f>[51]Agosto!$E$24</f>
        <v>76.5</v>
      </c>
      <c r="V53" s="104">
        <f>[51]Agosto!$E$25</f>
        <v>68.708333333333329</v>
      </c>
      <c r="W53" s="104">
        <f>[51]Agosto!$E$26</f>
        <v>62.956521739130437</v>
      </c>
      <c r="X53" s="104">
        <f>[51]Agosto!$E$27</f>
        <v>63.090909090909093</v>
      </c>
      <c r="Y53" s="104">
        <f>[51]Agosto!$E$28</f>
        <v>81.041666666666671</v>
      </c>
      <c r="Z53" s="104">
        <f>[51]Agosto!$E$29</f>
        <v>75.208333333333329</v>
      </c>
      <c r="AA53" s="104">
        <f>[51]Agosto!$E$30</f>
        <v>75.55</v>
      </c>
      <c r="AB53" s="104">
        <f>[51]Agosto!$E$31</f>
        <v>72.529411764705884</v>
      </c>
      <c r="AC53" s="104">
        <f>[51]Agosto!$E$32</f>
        <v>62.652173913043477</v>
      </c>
      <c r="AD53" s="104">
        <f>[51]Agosto!$E$33</f>
        <v>58.333333333333336</v>
      </c>
      <c r="AE53" s="104">
        <f>[51]Agosto!$E$34</f>
        <v>57.35</v>
      </c>
      <c r="AF53" s="104">
        <f>[51]Agosto!$E$35</f>
        <v>57.136363636363633</v>
      </c>
      <c r="AG53" s="110">
        <f t="shared" si="1"/>
        <v>69.490570148887372</v>
      </c>
      <c r="AI53" t="s">
        <v>35</v>
      </c>
      <c r="AJ53" t="s">
        <v>35</v>
      </c>
      <c r="AK53" s="12" t="s">
        <v>35</v>
      </c>
    </row>
    <row r="54" spans="1:38" x14ac:dyDescent="0.2">
      <c r="A54" s="47" t="s">
        <v>15</v>
      </c>
      <c r="B54" s="104">
        <f>[52]Agosto!$E$5</f>
        <v>44.708333333333336</v>
      </c>
      <c r="C54" s="104">
        <f>[52]Agosto!$E$6</f>
        <v>47.791666666666664</v>
      </c>
      <c r="D54" s="104">
        <f>[52]Agosto!$E$7</f>
        <v>56.75</v>
      </c>
      <c r="E54" s="104">
        <f>[52]Agosto!$E$8</f>
        <v>86</v>
      </c>
      <c r="F54" s="104">
        <f>[52]Agosto!$E$9</f>
        <v>82.208333333333329</v>
      </c>
      <c r="G54" s="104">
        <f>[52]Agosto!$E$10</f>
        <v>76.541666666666671</v>
      </c>
      <c r="H54" s="104">
        <f>[52]Agosto!$E$11</f>
        <v>68.416666666666671</v>
      </c>
      <c r="I54" s="104">
        <f>[52]Agosto!$E$12</f>
        <v>80.125</v>
      </c>
      <c r="J54" s="104">
        <f>[52]Agosto!$E$13</f>
        <v>71.5</v>
      </c>
      <c r="K54" s="104">
        <f>[52]Agosto!$E$14</f>
        <v>53.541666666666664</v>
      </c>
      <c r="L54" s="104">
        <f>[52]Agosto!$E$15</f>
        <v>38.583333333333336</v>
      </c>
      <c r="M54" s="104">
        <f>[52]Agosto!$E$16</f>
        <v>41.541666666666664</v>
      </c>
      <c r="N54" s="104">
        <f>[52]Agosto!$E$17</f>
        <v>43.541666666666664</v>
      </c>
      <c r="O54" s="104">
        <f>[52]Agosto!$E$18</f>
        <v>36.916666666666664</v>
      </c>
      <c r="P54" s="104">
        <f>[52]Agosto!$E$19</f>
        <v>42.083333333333336</v>
      </c>
      <c r="Q54" s="104">
        <f>[52]Agosto!$E$20</f>
        <v>44.75</v>
      </c>
      <c r="R54" s="104">
        <f>[52]Agosto!$E$21</f>
        <v>46.041666666666664</v>
      </c>
      <c r="S54" s="104">
        <f>[52]Agosto!$E$22</f>
        <v>48.541666666666664</v>
      </c>
      <c r="T54" s="104">
        <f>[52]Agosto!$E$23</f>
        <v>52.375</v>
      </c>
      <c r="U54" s="104">
        <f>[52]Agosto!$E$24</f>
        <v>59.958333333333336</v>
      </c>
      <c r="V54" s="104">
        <f>[52]Agosto!$E$25</f>
        <v>61.416666666666664</v>
      </c>
      <c r="W54" s="104">
        <f>[52]Agosto!$E$26</f>
        <v>39.291666666666664</v>
      </c>
      <c r="X54" s="104">
        <f>[52]Agosto!$E$27</f>
        <v>43.916666666666664</v>
      </c>
      <c r="Y54" s="104">
        <f>[52]Agosto!$E$28</f>
        <v>93.083333333333329</v>
      </c>
      <c r="Z54" s="104">
        <f>[52]Agosto!$E$29</f>
        <v>95.541666666666671</v>
      </c>
      <c r="AA54" s="104">
        <f>[52]Agosto!$E$30</f>
        <v>69.375</v>
      </c>
      <c r="AB54" s="104">
        <f>[52]Agosto!$E$31</f>
        <v>55.416666666666664</v>
      </c>
      <c r="AC54" s="104">
        <f>[52]Agosto!$E$32</f>
        <v>62.416666666666664</v>
      </c>
      <c r="AD54" s="104">
        <f>[52]Agosto!$E$33</f>
        <v>60.541666666666664</v>
      </c>
      <c r="AE54" s="104">
        <f>[52]Agosto!$E$34</f>
        <v>51.083333333333336</v>
      </c>
      <c r="AF54" s="104">
        <f>[52]Agosto!$E$35</f>
        <v>44.125</v>
      </c>
      <c r="AG54" s="110">
        <f t="shared" si="1"/>
        <v>58.004032258064527</v>
      </c>
      <c r="AH54" s="12" t="s">
        <v>35</v>
      </c>
      <c r="AI54" t="s">
        <v>35</v>
      </c>
      <c r="AK54" t="s">
        <v>35</v>
      </c>
    </row>
    <row r="55" spans="1:38" x14ac:dyDescent="0.2">
      <c r="A55" s="47" t="s">
        <v>16</v>
      </c>
      <c r="B55" s="104">
        <f>[53]Agosto!$E$5</f>
        <v>38.208333333333336</v>
      </c>
      <c r="C55" s="104">
        <f>[53]Agosto!$E$6</f>
        <v>40.541666666666664</v>
      </c>
      <c r="D55" s="104">
        <f>[53]Agosto!$E$7</f>
        <v>50.541666666666664</v>
      </c>
      <c r="E55" s="104">
        <f>[53]Agosto!$E$8</f>
        <v>87.583333333333329</v>
      </c>
      <c r="F55" s="104">
        <f>[53]Agosto!$E$9</f>
        <v>87.125</v>
      </c>
      <c r="G55" s="104">
        <f>[53]Agosto!$E$10</f>
        <v>79.208333333333329</v>
      </c>
      <c r="H55" s="104">
        <f>[53]Agosto!$E$11</f>
        <v>81.043478260869563</v>
      </c>
      <c r="I55" s="104">
        <f>[53]Agosto!$E$12</f>
        <v>67.666666666666671</v>
      </c>
      <c r="J55" s="104">
        <f>[53]Agosto!$E$13</f>
        <v>61.708333333333336</v>
      </c>
      <c r="K55" s="104">
        <f>[53]Agosto!$E$14</f>
        <v>57.541666666666664</v>
      </c>
      <c r="L55" s="104">
        <f>[53]Agosto!$E$15</f>
        <v>50.625</v>
      </c>
      <c r="M55" s="104">
        <f>[53]Agosto!$E$16</f>
        <v>49.083333333333336</v>
      </c>
      <c r="N55" s="104">
        <f>[53]Agosto!$E$17</f>
        <v>52.333333333333336</v>
      </c>
      <c r="O55" s="104">
        <f>[53]Agosto!$E$18</f>
        <v>45.125</v>
      </c>
      <c r="P55" s="104">
        <f>[53]Agosto!$E$19</f>
        <v>54.666666666666664</v>
      </c>
      <c r="Q55" s="104">
        <f>[53]Agosto!$E$20</f>
        <v>47.875</v>
      </c>
      <c r="R55" s="104">
        <f>[53]Agosto!$E$21</f>
        <v>43.166666666666664</v>
      </c>
      <c r="S55" s="104">
        <f>[53]Agosto!$E$22</f>
        <v>43.25</v>
      </c>
      <c r="T55" s="104">
        <f>[53]Agosto!$E$23</f>
        <v>41.458333333333336</v>
      </c>
      <c r="U55" s="104">
        <f>[53]Agosto!$E$24</f>
        <v>55.625</v>
      </c>
      <c r="V55" s="104">
        <f>[53]Agosto!$E$25</f>
        <v>48.791666666666664</v>
      </c>
      <c r="W55" s="104">
        <f>[53]Agosto!$E$26</f>
        <v>38.333333333333336</v>
      </c>
      <c r="X55" s="104">
        <f>[53]Agosto!$E$27</f>
        <v>48.875</v>
      </c>
      <c r="Y55" s="104">
        <f>[53]Agosto!$E$28</f>
        <v>61.583333333333336</v>
      </c>
      <c r="Z55" s="104">
        <f>[53]Agosto!$E$29</f>
        <v>85.958333333333329</v>
      </c>
      <c r="AA55" s="104">
        <f>[53]Agosto!$E$30</f>
        <v>72.083333333333329</v>
      </c>
      <c r="AB55" s="104">
        <f>[53]Agosto!$E$31</f>
        <v>54.708333333333336</v>
      </c>
      <c r="AC55" s="104">
        <f>[53]Agosto!$E$32</f>
        <v>53.458333333333336</v>
      </c>
      <c r="AD55" s="104">
        <f>[53]Agosto!$E$33</f>
        <v>54.458333333333336</v>
      </c>
      <c r="AE55" s="104">
        <f>[53]Agosto!$E$34</f>
        <v>43.208333333333336</v>
      </c>
      <c r="AF55" s="104">
        <f>[53]Agosto!$E$35</f>
        <v>32.666666666666664</v>
      </c>
      <c r="AG55" s="110">
        <f t="shared" si="1"/>
        <v>55.758122954651689</v>
      </c>
      <c r="AJ55" t="s">
        <v>35</v>
      </c>
      <c r="AK55" t="s">
        <v>35</v>
      </c>
    </row>
    <row r="56" spans="1:38" x14ac:dyDescent="0.2">
      <c r="A56" s="47" t="s">
        <v>208</v>
      </c>
      <c r="B56" s="104">
        <f>[54]Agosto!$E$5</f>
        <v>32.875</v>
      </c>
      <c r="C56" s="104">
        <f>[54]Agosto!$E$6</f>
        <v>40.958333333333336</v>
      </c>
      <c r="D56" s="104">
        <f>[54]Agosto!$E$7</f>
        <v>50.833333333333336</v>
      </c>
      <c r="E56" s="104">
        <f>[54]Agosto!$E$8</f>
        <v>87.375</v>
      </c>
      <c r="F56" s="104">
        <f>[54]Agosto!$E$9</f>
        <v>92.458333333333329</v>
      </c>
      <c r="G56" s="104">
        <f>[54]Agosto!$E$10</f>
        <v>78.916666666666671</v>
      </c>
      <c r="H56" s="104">
        <f>[54]Agosto!$E$11</f>
        <v>83.958333333333329</v>
      </c>
      <c r="I56" s="104">
        <f>[54]Agosto!$E$12</f>
        <v>70.541666666666671</v>
      </c>
      <c r="J56" s="104">
        <f>[54]Agosto!$E$13</f>
        <v>61.25</v>
      </c>
      <c r="K56" s="104">
        <f>[54]Agosto!$E$14</f>
        <v>56.833333333333336</v>
      </c>
      <c r="L56" s="104">
        <f>[54]Agosto!$E$15</f>
        <v>44.25</v>
      </c>
      <c r="M56" s="104">
        <f>[54]Agosto!$E$16</f>
        <v>44.291666666666664</v>
      </c>
      <c r="N56" s="104">
        <f>[54]Agosto!$E$17</f>
        <v>42.791666666666664</v>
      </c>
      <c r="O56" s="104">
        <f>[54]Agosto!$E$18</f>
        <v>36</v>
      </c>
      <c r="P56" s="104">
        <f>[54]Agosto!$E$19</f>
        <v>43.291666666666664</v>
      </c>
      <c r="Q56" s="104">
        <f>[54]Agosto!$E$20</f>
        <v>35.708333333333336</v>
      </c>
      <c r="R56" s="104">
        <f>[54]Agosto!$E$21</f>
        <v>29.375</v>
      </c>
      <c r="S56" s="104">
        <f>[54]Agosto!$E$22</f>
        <v>28.333333333333332</v>
      </c>
      <c r="T56" s="104">
        <f>[54]Agosto!$E$23</f>
        <v>37.291666666666664</v>
      </c>
      <c r="U56" s="104">
        <f>[54]Agosto!$E$24</f>
        <v>42.75</v>
      </c>
      <c r="V56" s="104">
        <f>[54]Agosto!$E$25</f>
        <v>46.708333333333336</v>
      </c>
      <c r="W56" s="104">
        <f>[54]Agosto!$E$26</f>
        <v>35.916666666666664</v>
      </c>
      <c r="X56" s="104">
        <f>[54]Agosto!$E$27</f>
        <v>44</v>
      </c>
      <c r="Y56" s="104">
        <f>[54]Agosto!$E$28</f>
        <v>60.875</v>
      </c>
      <c r="Z56" s="104">
        <f>[54]Agosto!$E$29</f>
        <v>82.416666666666671</v>
      </c>
      <c r="AA56" s="104">
        <f>[54]Agosto!$E$30</f>
        <v>67.5</v>
      </c>
      <c r="AB56" s="104">
        <f>[54]Agosto!$E$31</f>
        <v>40.916666666666664</v>
      </c>
      <c r="AC56" s="104">
        <f>[54]Agosto!$E$32</f>
        <v>47.75</v>
      </c>
      <c r="AD56" s="104">
        <f>[54]Agosto!$E$33</f>
        <v>46.083333333333336</v>
      </c>
      <c r="AE56" s="104">
        <f>[54]Agosto!$E$34</f>
        <v>30.375</v>
      </c>
      <c r="AF56" s="104">
        <f>[54]Agosto!$E$35</f>
        <v>30.583333333333332</v>
      </c>
      <c r="AG56" s="110">
        <f t="shared" si="1"/>
        <v>50.748655913978489</v>
      </c>
    </row>
    <row r="57" spans="1:38" x14ac:dyDescent="0.2">
      <c r="A57" s="47" t="s">
        <v>146</v>
      </c>
      <c r="B57" s="104">
        <f>[55]Agosto!$E$5</f>
        <v>51.875</v>
      </c>
      <c r="C57" s="104">
        <f>[55]Agosto!$E$6</f>
        <v>51.75</v>
      </c>
      <c r="D57" s="104">
        <f>[55]Agosto!$E$7</f>
        <v>57.916666666666664</v>
      </c>
      <c r="E57" s="104">
        <f>[55]Agosto!$E$8</f>
        <v>77.375</v>
      </c>
      <c r="F57" s="104">
        <f>[55]Agosto!$E$9</f>
        <v>87.416666666666671</v>
      </c>
      <c r="G57" s="104">
        <f>[55]Agosto!$E$10</f>
        <v>76.75</v>
      </c>
      <c r="H57" s="104">
        <f>[55]Agosto!$E$11</f>
        <v>65.708333333333329</v>
      </c>
      <c r="I57" s="104">
        <f>[55]Agosto!$E$12</f>
        <v>71.083333333333329</v>
      </c>
      <c r="J57" s="104">
        <f>[55]Agosto!$E$13</f>
        <v>60.5</v>
      </c>
      <c r="K57" s="104">
        <f>[55]Agosto!$E$14</f>
        <v>58.666666666666664</v>
      </c>
      <c r="L57" s="104">
        <f>[55]Agosto!$E$15</f>
        <v>57.875</v>
      </c>
      <c r="M57" s="104">
        <f>[55]Agosto!$E$16</f>
        <v>57.125</v>
      </c>
      <c r="N57" s="104">
        <f>[55]Agosto!$E$17</f>
        <v>52.791666666666664</v>
      </c>
      <c r="O57" s="104">
        <f>[55]Agosto!$E$18</f>
        <v>53.291666666666664</v>
      </c>
      <c r="P57" s="104">
        <f>[55]Agosto!$E$19</f>
        <v>56.208333333333336</v>
      </c>
      <c r="Q57" s="104">
        <f>[55]Agosto!$E$20</f>
        <v>54.166666666666664</v>
      </c>
      <c r="R57" s="104">
        <f>[55]Agosto!$E$21</f>
        <v>54.916666666666664</v>
      </c>
      <c r="S57" s="104">
        <f>[55]Agosto!$E$22</f>
        <v>52.5</v>
      </c>
      <c r="T57" s="104">
        <f>[55]Agosto!$E$23</f>
        <v>41.333333333333336</v>
      </c>
      <c r="U57" s="104">
        <f>[55]Agosto!$E$24</f>
        <v>63.041666666666664</v>
      </c>
      <c r="V57" s="104">
        <f>[55]Agosto!$E$25</f>
        <v>64.875</v>
      </c>
      <c r="W57" s="104">
        <f>[55]Agosto!$E$26</f>
        <v>50.75</v>
      </c>
      <c r="X57" s="104">
        <f>[55]Agosto!$E$27</f>
        <v>41.875</v>
      </c>
      <c r="Y57" s="104">
        <f>[55]Agosto!$E$28</f>
        <v>71.25</v>
      </c>
      <c r="Z57" s="104">
        <f>[55]Agosto!$E$29</f>
        <v>70.708333333333329</v>
      </c>
      <c r="AA57" s="104">
        <f>[55]Agosto!$E$30</f>
        <v>61.666666666666664</v>
      </c>
      <c r="AB57" s="104">
        <f>[55]Agosto!$E$31</f>
        <v>56.041666666666664</v>
      </c>
      <c r="AC57" s="104">
        <f>[55]Agosto!$E$32</f>
        <v>61.791666666666664</v>
      </c>
      <c r="AD57" s="104">
        <f>[55]Agosto!$E$33</f>
        <v>61.125</v>
      </c>
      <c r="AE57" s="104">
        <f>[55]Agosto!$E$34</f>
        <v>48.75</v>
      </c>
      <c r="AF57" s="104">
        <f>[55]Agosto!$E$35</f>
        <v>39.166666666666664</v>
      </c>
      <c r="AG57" s="110">
        <f t="shared" si="1"/>
        <v>59.041666666666671</v>
      </c>
      <c r="AI57" t="s">
        <v>35</v>
      </c>
      <c r="AJ57" t="s">
        <v>35</v>
      </c>
    </row>
    <row r="58" spans="1:38" hidden="1" x14ac:dyDescent="0.2">
      <c r="A58" s="47" t="s">
        <v>275</v>
      </c>
      <c r="B58" s="104" t="str">
        <f>[56]Agosto!$E$5</f>
        <v>*</v>
      </c>
      <c r="C58" s="104" t="str">
        <f>[56]Agosto!$E$6</f>
        <v>*</v>
      </c>
      <c r="D58" s="104">
        <f>[56]Agosto!$E$7</f>
        <v>43.25</v>
      </c>
      <c r="E58" s="104">
        <f>[56]Agosto!$E$8</f>
        <v>73.5</v>
      </c>
      <c r="F58" s="104">
        <f>[56]Agosto!$E$9</f>
        <v>87.5</v>
      </c>
      <c r="G58" s="104">
        <f>[56]Agosto!$E$10</f>
        <v>75.25</v>
      </c>
      <c r="H58" s="104">
        <f>[56]Agosto!$E$11</f>
        <v>62.916666666666664</v>
      </c>
      <c r="I58" s="104">
        <f>[56]Agosto!$E$12</f>
        <v>75.25</v>
      </c>
      <c r="J58" s="104">
        <f>[56]Agosto!$E$13</f>
        <v>66.541666666666671</v>
      </c>
      <c r="K58" s="104">
        <f>[56]Agosto!$E$14</f>
        <v>54.833333333333336</v>
      </c>
      <c r="L58" s="104">
        <f>[56]Agosto!$E$15</f>
        <v>41.791666666666664</v>
      </c>
      <c r="M58" s="104">
        <f>[56]Agosto!$E$16</f>
        <v>49.75</v>
      </c>
      <c r="N58" s="104">
        <f>[56]Agosto!$E$17</f>
        <v>43.083333333333336</v>
      </c>
      <c r="O58" s="104">
        <f>[56]Agosto!$E$18</f>
        <v>39.666666666666664</v>
      </c>
      <c r="P58" s="104">
        <f>[56]Agosto!$E$19</f>
        <v>43.708333333333336</v>
      </c>
      <c r="Q58" s="104">
        <f>[56]Agosto!$E$20</f>
        <v>56.125</v>
      </c>
      <c r="R58" s="104">
        <f>[56]Agosto!$E$21</f>
        <v>54</v>
      </c>
      <c r="S58" s="104">
        <f>[56]Agosto!$E$22</f>
        <v>49.5</v>
      </c>
      <c r="T58" s="104">
        <f>[56]Agosto!$E$23</f>
        <v>38.833333333333336</v>
      </c>
      <c r="U58" s="104">
        <f>[56]Agosto!$E$24</f>
        <v>66.916666666666671</v>
      </c>
      <c r="V58" s="104">
        <f>[56]Agosto!$E$25</f>
        <v>70.041666666666671</v>
      </c>
      <c r="W58" s="104">
        <f>[56]Agosto!$E$26</f>
        <v>43.583333333333336</v>
      </c>
      <c r="X58" s="104">
        <f>[56]Agosto!$E$27</f>
        <v>34.625</v>
      </c>
      <c r="Y58" s="104">
        <f>[56]Agosto!$E$28</f>
        <v>77.125</v>
      </c>
      <c r="Z58" s="104">
        <f>[56]Agosto!$E$29</f>
        <v>74.5</v>
      </c>
      <c r="AA58" s="104">
        <f>[56]Agosto!$E$30</f>
        <v>64.333333333333329</v>
      </c>
      <c r="AB58" s="104">
        <f>[56]Agosto!$E$31</f>
        <v>60.958333333333336</v>
      </c>
      <c r="AC58" s="104">
        <f>[56]Agosto!$E$32</f>
        <v>66.708333333333329</v>
      </c>
      <c r="AD58" s="104">
        <f>[56]Agosto!$E$33</f>
        <v>67.791666666666671</v>
      </c>
      <c r="AE58" s="104">
        <f>[56]Agosto!$E$34</f>
        <v>55.666666666666664</v>
      </c>
      <c r="AF58" s="104">
        <f>[56]Agosto!$E$35</f>
        <v>43</v>
      </c>
      <c r="AG58" s="110" t="s">
        <v>154</v>
      </c>
    </row>
    <row r="59" spans="1:38" x14ac:dyDescent="0.2">
      <c r="A59" s="47" t="s">
        <v>17</v>
      </c>
      <c r="B59" s="104">
        <f>[57]Agosto!$E$5</f>
        <v>46.875</v>
      </c>
      <c r="C59" s="104">
        <f>[57]Agosto!$E$6</f>
        <v>51.083333333333336</v>
      </c>
      <c r="D59" s="104">
        <f>[57]Agosto!$E$7</f>
        <v>55.041666666666664</v>
      </c>
      <c r="E59" s="104">
        <f>[57]Agosto!$E$8</f>
        <v>86</v>
      </c>
      <c r="F59" s="104">
        <f>[57]Agosto!$E$9</f>
        <v>90.208333333333329</v>
      </c>
      <c r="G59" s="104">
        <f>[57]Agosto!$E$10</f>
        <v>81.75</v>
      </c>
      <c r="H59" s="104">
        <f>[57]Agosto!$E$11</f>
        <v>75.958333333333329</v>
      </c>
      <c r="I59" s="104">
        <f>[57]Agosto!$E$12</f>
        <v>74.708333333333329</v>
      </c>
      <c r="J59" s="104">
        <f>[57]Agosto!$E$13</f>
        <v>68.125</v>
      </c>
      <c r="K59" s="104">
        <f>[57]Agosto!$E$14</f>
        <v>68.916666666666671</v>
      </c>
      <c r="L59" s="104">
        <f>[57]Agosto!$E$15</f>
        <v>66.958333333333329</v>
      </c>
      <c r="M59" s="104">
        <f>[57]Agosto!$E$16</f>
        <v>65.666666666666671</v>
      </c>
      <c r="N59" s="104">
        <f>[57]Agosto!$E$17</f>
        <v>56.375</v>
      </c>
      <c r="O59" s="104">
        <f>[57]Agosto!$E$18</f>
        <v>59.666666666666664</v>
      </c>
      <c r="P59" s="104">
        <f>[57]Agosto!$E$19</f>
        <v>64.625</v>
      </c>
      <c r="Q59" s="104">
        <f>[57]Agosto!$E$20</f>
        <v>60.125</v>
      </c>
      <c r="R59" s="104">
        <f>[57]Agosto!$E$21</f>
        <v>61.958333333333336</v>
      </c>
      <c r="S59" s="104">
        <f>[57]Agosto!$E$22</f>
        <v>56.583333333333336</v>
      </c>
      <c r="T59" s="104">
        <f>[57]Agosto!$E$23</f>
        <v>44.083333333333336</v>
      </c>
      <c r="U59" s="104">
        <f>[57]Agosto!$E$24</f>
        <v>84.708333333333329</v>
      </c>
      <c r="V59" s="104">
        <f>[57]Agosto!$E$25</f>
        <v>79.416666666666671</v>
      </c>
      <c r="W59" s="104">
        <f>[57]Agosto!$E$26</f>
        <v>51.541666666666664</v>
      </c>
      <c r="X59" s="104">
        <f>[57]Agosto!$E$27</f>
        <v>51.625</v>
      </c>
      <c r="Y59" s="104">
        <f>[57]Agosto!$E$28</f>
        <v>80.458333333333329</v>
      </c>
      <c r="Z59" s="104">
        <f>[57]Agosto!$E$29</f>
        <v>75</v>
      </c>
      <c r="AA59" s="104">
        <f>[57]Agosto!$E$30</f>
        <v>66.375</v>
      </c>
      <c r="AB59" s="104">
        <f>[57]Agosto!$E$31</f>
        <v>65.458333333333329</v>
      </c>
      <c r="AC59" s="104">
        <f>[57]Agosto!$E$32</f>
        <v>73.791666666666671</v>
      </c>
      <c r="AD59" s="104">
        <f>[57]Agosto!$E$33</f>
        <v>72.708333333333329</v>
      </c>
      <c r="AE59" s="104">
        <f>[57]Agosto!$E$34</f>
        <v>53.833333333333336</v>
      </c>
      <c r="AF59" s="104">
        <f>[57]Agosto!$E$35</f>
        <v>44.666666666666664</v>
      </c>
      <c r="AG59" s="110">
        <f t="shared" si="1"/>
        <v>65.622311827956977</v>
      </c>
      <c r="AJ59" t="s">
        <v>35</v>
      </c>
      <c r="AK59" t="s">
        <v>35</v>
      </c>
    </row>
    <row r="60" spans="1:38" x14ac:dyDescent="0.2">
      <c r="A60" s="47" t="s">
        <v>130</v>
      </c>
      <c r="B60" s="104">
        <f>[58]Agosto!$E$5</f>
        <v>47.875</v>
      </c>
      <c r="C60" s="104">
        <f>[58]Agosto!$E$6</f>
        <v>47.041666666666664</v>
      </c>
      <c r="D60" s="104">
        <f>[58]Agosto!$E$7</f>
        <v>44.125</v>
      </c>
      <c r="E60" s="104">
        <f>[58]Agosto!$E$8</f>
        <v>58.666666666666664</v>
      </c>
      <c r="F60" s="104">
        <f>[58]Agosto!$E$9</f>
        <v>87.291666666666671</v>
      </c>
      <c r="G60" s="104">
        <f>[58]Agosto!$E$10</f>
        <v>79.541666666666671</v>
      </c>
      <c r="H60" s="104">
        <f>[58]Agosto!$E$11</f>
        <v>74.166666666666671</v>
      </c>
      <c r="I60" s="104">
        <f>[58]Agosto!$E$12</f>
        <v>82.416666666666671</v>
      </c>
      <c r="J60" s="104">
        <f>[58]Agosto!$E$13</f>
        <v>72.416666666666671</v>
      </c>
      <c r="K60" s="104">
        <f>[58]Agosto!$E$14</f>
        <v>63.541666666666664</v>
      </c>
      <c r="L60" s="104">
        <f>[58]Agosto!$E$15</f>
        <v>64.5</v>
      </c>
      <c r="M60" s="104">
        <f>[58]Agosto!$E$16</f>
        <v>64.5</v>
      </c>
      <c r="N60" s="104">
        <f>[58]Agosto!$E$17</f>
        <v>59.791666666666664</v>
      </c>
      <c r="O60" s="104">
        <f>[58]Agosto!$E$18</f>
        <v>57.333333333333336</v>
      </c>
      <c r="P60" s="104">
        <f>[58]Agosto!$E$19</f>
        <v>60.791666666666664</v>
      </c>
      <c r="Q60" s="104">
        <f>[58]Agosto!$E$20</f>
        <v>66.375</v>
      </c>
      <c r="R60" s="104">
        <f>[58]Agosto!$E$21</f>
        <v>59.958333333333336</v>
      </c>
      <c r="S60" s="104">
        <f>[58]Agosto!$E$22</f>
        <v>47.083333333333336</v>
      </c>
      <c r="T60" s="104">
        <f>[58]Agosto!$E$23</f>
        <v>39.291666666666664</v>
      </c>
      <c r="U60" s="104">
        <f>[58]Agosto!$E$24</f>
        <v>69.5</v>
      </c>
      <c r="V60" s="104">
        <f>[58]Agosto!$E$25</f>
        <v>69.833333333333329</v>
      </c>
      <c r="W60" s="104">
        <f>[58]Agosto!$E$26</f>
        <v>41.208333333333336</v>
      </c>
      <c r="X60" s="104">
        <f>[58]Agosto!$E$27</f>
        <v>34.083333333333336</v>
      </c>
      <c r="Y60" s="104">
        <f>[58]Agosto!$E$28</f>
        <v>77.083333333333329</v>
      </c>
      <c r="Z60" s="104">
        <f>[58]Agosto!$E$29</f>
        <v>78</v>
      </c>
      <c r="AA60" s="104">
        <f>[58]Agosto!$E$30</f>
        <v>65.583333333333329</v>
      </c>
      <c r="AB60" s="104">
        <f>[58]Agosto!$E$31</f>
        <v>64.791666666666671</v>
      </c>
      <c r="AC60" s="104">
        <f>[58]Agosto!$E$32</f>
        <v>77.625</v>
      </c>
      <c r="AD60" s="104">
        <f>[58]Agosto!$E$33</f>
        <v>74.166666666666671</v>
      </c>
      <c r="AE60" s="104">
        <f>[58]Agosto!$E$34</f>
        <v>57.666666666666664</v>
      </c>
      <c r="AF60" s="104">
        <f>[58]Agosto!$E$35</f>
        <v>45.25</v>
      </c>
      <c r="AG60" s="110">
        <f t="shared" si="1"/>
        <v>62.306451612903217</v>
      </c>
      <c r="AK60" t="s">
        <v>35</v>
      </c>
    </row>
    <row r="61" spans="1:38" x14ac:dyDescent="0.2">
      <c r="A61" s="47" t="s">
        <v>18</v>
      </c>
      <c r="B61" s="104">
        <f>[59]Agosto!$E$5</f>
        <v>35.916666666666664</v>
      </c>
      <c r="C61" s="104">
        <f>[59]Agosto!$E$6</f>
        <v>48.25</v>
      </c>
      <c r="D61" s="104">
        <f>[59]Agosto!$E$7</f>
        <v>54.25</v>
      </c>
      <c r="E61" s="104">
        <f>[59]Agosto!$E$8</f>
        <v>85.791666666666671</v>
      </c>
      <c r="F61" s="104">
        <f>[59]Agosto!$E$9</f>
        <v>81.791666666666671</v>
      </c>
      <c r="G61" s="104">
        <f>[59]Agosto!$E$10</f>
        <v>69.208333333333329</v>
      </c>
      <c r="H61" s="104">
        <f>[59]Agosto!$E$11</f>
        <v>56.583333333333336</v>
      </c>
      <c r="I61" s="104">
        <f>[59]Agosto!$E$12</f>
        <v>73.458333333333329</v>
      </c>
      <c r="J61" s="104">
        <f>[59]Agosto!$E$13</f>
        <v>59.458333333333336</v>
      </c>
      <c r="K61" s="104">
        <f>[59]Agosto!$E$14</f>
        <v>48.25</v>
      </c>
      <c r="L61" s="104">
        <f>[59]Agosto!$E$15</f>
        <v>40.541666666666664</v>
      </c>
      <c r="M61" s="104">
        <f>[59]Agosto!$E$16</f>
        <v>42.125</v>
      </c>
      <c r="N61" s="104">
        <f>[59]Agosto!$E$17</f>
        <v>39.5</v>
      </c>
      <c r="O61" s="104">
        <f>[59]Agosto!$E$18</f>
        <v>35.916666666666664</v>
      </c>
      <c r="P61" s="104">
        <f>[59]Agosto!$E$19</f>
        <v>33.25</v>
      </c>
      <c r="Q61" s="104">
        <f>[59]Agosto!$E$20</f>
        <v>37.375</v>
      </c>
      <c r="R61" s="104">
        <f>[59]Agosto!$E$21</f>
        <v>40.625</v>
      </c>
      <c r="S61" s="104">
        <f>[59]Agosto!$E$22</f>
        <v>37.625</v>
      </c>
      <c r="T61" s="104">
        <f>[59]Agosto!$E$23</f>
        <v>32.583333333333336</v>
      </c>
      <c r="U61" s="104">
        <f>[59]Agosto!$E$24</f>
        <v>49.25</v>
      </c>
      <c r="V61" s="104">
        <f>[59]Agosto!$E$25</f>
        <v>61.458333333333336</v>
      </c>
      <c r="W61" s="104">
        <f>[59]Agosto!$E$26</f>
        <v>40.708333333333336</v>
      </c>
      <c r="X61" s="104">
        <f>[59]Agosto!$E$27</f>
        <v>39.333333333333336</v>
      </c>
      <c r="Y61" s="104">
        <f>[59]Agosto!$E$28</f>
        <v>78.94736842105263</v>
      </c>
      <c r="Z61" s="104">
        <f>[59]Agosto!$E$29</f>
        <v>73.708333333333329</v>
      </c>
      <c r="AA61" s="104">
        <f>[59]Agosto!$E$30</f>
        <v>62.916666666666664</v>
      </c>
      <c r="AB61" s="104">
        <f>[59]Agosto!$E$31</f>
        <v>52.083333333333336</v>
      </c>
      <c r="AC61" s="104">
        <f>[59]Agosto!$E$32</f>
        <v>49.916666666666664</v>
      </c>
      <c r="AD61" s="104">
        <f>[59]Agosto!$E$33</f>
        <v>52.416666666666664</v>
      </c>
      <c r="AE61" s="104">
        <f>[59]Agosto!$E$34</f>
        <v>48.041666666666664</v>
      </c>
      <c r="AF61" s="104">
        <f>[59]Agosto!$E$35</f>
        <v>39.875</v>
      </c>
      <c r="AG61" s="110">
        <f t="shared" si="1"/>
        <v>51.650183927560839</v>
      </c>
      <c r="AI61" s="12" t="s">
        <v>35</v>
      </c>
      <c r="AK61" t="s">
        <v>35</v>
      </c>
    </row>
    <row r="62" spans="1:38" x14ac:dyDescent="0.2">
      <c r="A62" s="47" t="s">
        <v>19</v>
      </c>
      <c r="B62" s="104">
        <f>[60]Agosto!$E$5</f>
        <v>55.833333333333336</v>
      </c>
      <c r="C62" s="104">
        <f>[60]Agosto!$E$6</f>
        <v>57.25</v>
      </c>
      <c r="D62" s="104">
        <f>[60]Agosto!$E$7</f>
        <v>59.916666666666664</v>
      </c>
      <c r="E62" s="104">
        <f>[60]Agosto!$E$8</f>
        <v>94</v>
      </c>
      <c r="F62" s="104">
        <f>[60]Agosto!$E$9</f>
        <v>88.958333333333329</v>
      </c>
      <c r="G62" s="104">
        <f>[60]Agosto!$E$10</f>
        <v>83.125</v>
      </c>
      <c r="H62" s="104">
        <f>[60]Agosto!$E$11</f>
        <v>79.25</v>
      </c>
      <c r="I62" s="104">
        <f>[60]Agosto!$E$12</f>
        <v>87.125</v>
      </c>
      <c r="J62" s="104">
        <f>[60]Agosto!$E$13</f>
        <v>77.041666666666671</v>
      </c>
      <c r="K62" s="104">
        <f>[60]Agosto!$E$14</f>
        <v>70.416666666666671</v>
      </c>
      <c r="L62" s="104">
        <f>[60]Agosto!$E$15</f>
        <v>63.291666666666664</v>
      </c>
      <c r="M62" s="104">
        <f>[60]Agosto!$E$16</f>
        <v>54.916666666666664</v>
      </c>
      <c r="N62" s="104">
        <f>[60]Agosto!$E$17</f>
        <v>55.208333333333336</v>
      </c>
      <c r="O62" s="104">
        <f>[60]Agosto!$E$18</f>
        <v>54.833333333333336</v>
      </c>
      <c r="P62" s="104">
        <f>[60]Agosto!$E$19</f>
        <v>63.875</v>
      </c>
      <c r="Q62" s="104">
        <f>[60]Agosto!$E$20</f>
        <v>62.416666666666664</v>
      </c>
      <c r="R62" s="104">
        <f>[60]Agosto!$E$21</f>
        <v>55.833333333333336</v>
      </c>
      <c r="S62" s="104">
        <f>[60]Agosto!$E$22</f>
        <v>52.708333333333336</v>
      </c>
      <c r="T62" s="104">
        <f>[60]Agosto!$E$23</f>
        <v>54.333333333333336</v>
      </c>
      <c r="U62" s="104">
        <f>[60]Agosto!$E$24</f>
        <v>82.208333333333329</v>
      </c>
      <c r="V62" s="104">
        <f>[60]Agosto!$E$25</f>
        <v>68.875</v>
      </c>
      <c r="W62" s="104">
        <f>[60]Agosto!$E$26</f>
        <v>56.666666666666664</v>
      </c>
      <c r="X62" s="104">
        <f>[60]Agosto!$E$27</f>
        <v>66.625</v>
      </c>
      <c r="Y62" s="104">
        <f>[60]Agosto!$E$28</f>
        <v>96.416666666666671</v>
      </c>
      <c r="Z62" s="104">
        <f>[60]Agosto!$E$29</f>
        <v>95.291666666666671</v>
      </c>
      <c r="AA62" s="104">
        <f>[60]Agosto!$E$30</f>
        <v>82.291666666666671</v>
      </c>
      <c r="AB62" s="104">
        <f>[60]Agosto!$E$31</f>
        <v>84.125</v>
      </c>
      <c r="AC62" s="104">
        <f>[60]Agosto!$E$32</f>
        <v>79.291666666666671</v>
      </c>
      <c r="AD62" s="104">
        <f>[60]Agosto!$E$33</f>
        <v>69.416666666666671</v>
      </c>
      <c r="AE62" s="104">
        <f>[60]Agosto!$E$34</f>
        <v>64.833333333333329</v>
      </c>
      <c r="AF62" s="104">
        <f>[60]Agosto!$E$35</f>
        <v>55.5</v>
      </c>
      <c r="AG62" s="110">
        <f t="shared" si="1"/>
        <v>70.060483870967744</v>
      </c>
      <c r="AH62" s="12" t="s">
        <v>35</v>
      </c>
      <c r="AJ62" t="s">
        <v>35</v>
      </c>
      <c r="AK62" t="s">
        <v>35</v>
      </c>
      <c r="AL62" t="s">
        <v>35</v>
      </c>
    </row>
    <row r="63" spans="1:38" x14ac:dyDescent="0.2">
      <c r="A63" s="47" t="s">
        <v>23</v>
      </c>
      <c r="B63" s="104">
        <f>[61]Agosto!$E$5</f>
        <v>28.333333333333332</v>
      </c>
      <c r="C63" s="104">
        <f>[61]Agosto!$E$6</f>
        <v>38.791666666666664</v>
      </c>
      <c r="D63" s="104">
        <f>[61]Agosto!$E$7</f>
        <v>45.625</v>
      </c>
      <c r="E63" s="104">
        <f>[61]Agosto!$E$8</f>
        <v>81.375</v>
      </c>
      <c r="F63" s="104">
        <f>[61]Agosto!$E$9</f>
        <v>81.083333333333329</v>
      </c>
      <c r="G63" s="104">
        <f>[61]Agosto!$E$10</f>
        <v>74.041666666666671</v>
      </c>
      <c r="H63" s="104">
        <f>[61]Agosto!$E$11</f>
        <v>60.791666666666664</v>
      </c>
      <c r="I63" s="104">
        <f>[61]Agosto!$E$12</f>
        <v>67.375</v>
      </c>
      <c r="J63" s="104">
        <f>[61]Agosto!$E$13</f>
        <v>58.875</v>
      </c>
      <c r="K63" s="104">
        <f>[61]Agosto!$E$14</f>
        <v>58</v>
      </c>
      <c r="L63" s="104">
        <f>[61]Agosto!$E$15</f>
        <v>42.166666666666664</v>
      </c>
      <c r="M63" s="104">
        <f>[61]Agosto!$E$16</f>
        <v>46.125</v>
      </c>
      <c r="N63" s="104">
        <f>[61]Agosto!$E$17</f>
        <v>38.875</v>
      </c>
      <c r="O63" s="104">
        <f>[61]Agosto!$E$18</f>
        <v>40.291666666666664</v>
      </c>
      <c r="P63" s="104">
        <f>[61]Agosto!$E$19</f>
        <v>41.416666666666664</v>
      </c>
      <c r="Q63" s="104">
        <f>[61]Agosto!$E$20</f>
        <v>38.083333333333336</v>
      </c>
      <c r="R63" s="104">
        <f>[61]Agosto!$E$21</f>
        <v>40.583333333333336</v>
      </c>
      <c r="S63" s="104">
        <f>[61]Agosto!$E$22</f>
        <v>35.166666666666664</v>
      </c>
      <c r="T63" s="104">
        <f>[61]Agosto!$E$23</f>
        <v>28.666666666666668</v>
      </c>
      <c r="U63" s="104">
        <f>[61]Agosto!$E$24</f>
        <v>66.166666666666671</v>
      </c>
      <c r="V63" s="104">
        <f>[61]Agosto!$E$25</f>
        <v>65.375</v>
      </c>
      <c r="W63" s="104">
        <f>[61]Agosto!$E$26</f>
        <v>35.541666666666664</v>
      </c>
      <c r="X63" s="104">
        <f>[61]Agosto!$E$27</f>
        <v>38.375</v>
      </c>
      <c r="Y63" s="104">
        <f>[61]Agosto!$E$28</f>
        <v>75.625</v>
      </c>
      <c r="Z63" s="104">
        <f>[61]Agosto!$E$29</f>
        <v>67.625</v>
      </c>
      <c r="AA63" s="104">
        <f>[61]Agosto!$E$30</f>
        <v>58.666666666666664</v>
      </c>
      <c r="AB63" s="104">
        <f>[61]Agosto!$E$31</f>
        <v>53.541666666666664</v>
      </c>
      <c r="AC63" s="104">
        <f>[61]Agosto!$E$32</f>
        <v>58.625</v>
      </c>
      <c r="AD63" s="104">
        <f>[61]Agosto!$E$33</f>
        <v>54.791666666666664</v>
      </c>
      <c r="AE63" s="104">
        <f>[61]Agosto!$E$34</f>
        <v>38.041666666666664</v>
      </c>
      <c r="AF63" s="104">
        <f>[61]Agosto!$E$35</f>
        <v>32.583333333333336</v>
      </c>
      <c r="AG63" s="110">
        <f t="shared" si="1"/>
        <v>51.310483870967751</v>
      </c>
      <c r="AK63" t="s">
        <v>35</v>
      </c>
    </row>
    <row r="64" spans="1:38" x14ac:dyDescent="0.2">
      <c r="A64" s="47" t="s">
        <v>34</v>
      </c>
      <c r="B64" s="104">
        <f>[62]Agosto!$E$5</f>
        <v>33.833333333333336</v>
      </c>
      <c r="C64" s="104">
        <f>[62]Agosto!$E$6</f>
        <v>43.166666666666664</v>
      </c>
      <c r="D64" s="104">
        <f>[62]Agosto!$E$7</f>
        <v>47</v>
      </c>
      <c r="E64" s="104">
        <f>[62]Agosto!$E$8</f>
        <v>77.95</v>
      </c>
      <c r="F64" s="104">
        <f>[62]Agosto!$E$9</f>
        <v>73.0625</v>
      </c>
      <c r="G64" s="104">
        <f>[62]Agosto!$E$10</f>
        <v>68.75</v>
      </c>
      <c r="H64" s="104">
        <f>[62]Agosto!$E$11</f>
        <v>55.041666666666664</v>
      </c>
      <c r="I64" s="104">
        <f>[62]Agosto!$E$12</f>
        <v>67.041666666666671</v>
      </c>
      <c r="J64" s="104">
        <f>[62]Agosto!$E$13</f>
        <v>60.291666666666664</v>
      </c>
      <c r="K64" s="104">
        <f>[62]Agosto!$E$14</f>
        <v>49.541666666666664</v>
      </c>
      <c r="L64" s="104">
        <f>[62]Agosto!$E$15</f>
        <v>43.458333333333336</v>
      </c>
      <c r="M64" s="104">
        <f>[62]Agosto!$E$16</f>
        <v>35.916666666666664</v>
      </c>
      <c r="N64" s="104">
        <f>[62]Agosto!$E$17</f>
        <v>33.166666666666664</v>
      </c>
      <c r="O64" s="104">
        <f>[62]Agosto!$E$18</f>
        <v>32.333333333333336</v>
      </c>
      <c r="P64" s="104">
        <f>[62]Agosto!$E$19</f>
        <v>28.625</v>
      </c>
      <c r="Q64" s="104">
        <f>[62]Agosto!$E$20</f>
        <v>30.625</v>
      </c>
      <c r="R64" s="104">
        <f>[62]Agosto!$E$21</f>
        <v>30.333333333333332</v>
      </c>
      <c r="S64" s="104">
        <f>[62]Agosto!$E$22</f>
        <v>31.166666666666668</v>
      </c>
      <c r="T64" s="104">
        <f>[62]Agosto!$E$23</f>
        <v>29.5</v>
      </c>
      <c r="U64" s="104">
        <f>[62]Agosto!$E$24</f>
        <v>40.458333333333336</v>
      </c>
      <c r="V64" s="104">
        <f>[62]Agosto!$E$25</f>
        <v>41.166666666666664</v>
      </c>
      <c r="W64" s="104">
        <f>[62]Agosto!$E$26</f>
        <v>33.166666666666664</v>
      </c>
      <c r="X64" s="104">
        <f>[62]Agosto!$E$27</f>
        <v>25.25</v>
      </c>
      <c r="Y64" s="104">
        <f>[62]Agosto!$E$28</f>
        <v>79</v>
      </c>
      <c r="Z64" s="104">
        <f>[62]Agosto!$E$29</f>
        <v>70.25</v>
      </c>
      <c r="AA64" s="104">
        <f>[62]Agosto!$E$30</f>
        <v>64.478260869565219</v>
      </c>
      <c r="AB64" s="104">
        <f>[62]Agosto!$E$31</f>
        <v>51.916666666666664</v>
      </c>
      <c r="AC64" s="104">
        <f>[62]Agosto!$E$32</f>
        <v>46</v>
      </c>
      <c r="AD64" s="104">
        <f>[62]Agosto!$E$33</f>
        <v>52.291666666666664</v>
      </c>
      <c r="AE64" s="104">
        <f>[62]Agosto!$E$34</f>
        <v>40.458333333333336</v>
      </c>
      <c r="AF64" s="104">
        <f>[62]Agosto!$E$35</f>
        <v>37.833333333333336</v>
      </c>
      <c r="AG64" s="110">
        <f t="shared" si="1"/>
        <v>46.873357877512859</v>
      </c>
      <c r="AH64" s="12" t="s">
        <v>35</v>
      </c>
      <c r="AJ64" t="s">
        <v>35</v>
      </c>
      <c r="AK64" t="s">
        <v>35</v>
      </c>
    </row>
    <row r="65" spans="1:37" x14ac:dyDescent="0.2">
      <c r="A65" s="47" t="s">
        <v>20</v>
      </c>
      <c r="B65" s="104">
        <f>[63]Agosto!$E$5</f>
        <v>54</v>
      </c>
      <c r="C65" s="104">
        <f>[63]Agosto!$E$6</f>
        <v>44.375</v>
      </c>
      <c r="D65" s="104">
        <f>[63]Agosto!$E$7</f>
        <v>43.916666666666664</v>
      </c>
      <c r="E65" s="104">
        <f>[63]Agosto!$E$8</f>
        <v>45.875</v>
      </c>
      <c r="F65" s="104">
        <f>[63]Agosto!$E$9</f>
        <v>66.875</v>
      </c>
      <c r="G65" s="104">
        <f>[63]Agosto!$E$10</f>
        <v>65.166666666666671</v>
      </c>
      <c r="H65" s="104">
        <f>[63]Agosto!$E$11</f>
        <v>59.208333333333336</v>
      </c>
      <c r="I65" s="104">
        <f>[63]Agosto!$E$12</f>
        <v>67.041666666666671</v>
      </c>
      <c r="J65" s="104">
        <f>[63]Agosto!$E$13</f>
        <v>59.208333333333336</v>
      </c>
      <c r="K65" s="104">
        <f>[63]Agosto!$E$14</f>
        <v>48.25</v>
      </c>
      <c r="L65" s="104">
        <f>[63]Agosto!$E$15</f>
        <v>48.416666666666664</v>
      </c>
      <c r="M65" s="104">
        <f>[63]Agosto!$E$16</f>
        <v>46.333333333333336</v>
      </c>
      <c r="N65" s="104">
        <f>[63]Agosto!$E$17</f>
        <v>46.791666666666664</v>
      </c>
      <c r="O65" s="104">
        <f>[63]Agosto!$E$18</f>
        <v>43.291666666666664</v>
      </c>
      <c r="P65" s="104">
        <f>[63]Agosto!$E$19</f>
        <v>47.125</v>
      </c>
      <c r="Q65" s="104">
        <f>[63]Agosto!$E$20</f>
        <v>50.916666666666664</v>
      </c>
      <c r="R65" s="104">
        <f>[63]Agosto!$E$21</f>
        <v>47.416666666666664</v>
      </c>
      <c r="S65" s="104">
        <f>[63]Agosto!$E$22</f>
        <v>43.666666666666664</v>
      </c>
      <c r="T65" s="104">
        <f>[63]Agosto!$E$23</f>
        <v>35.625</v>
      </c>
      <c r="U65" s="104">
        <f>[63]Agosto!$E$24</f>
        <v>55.375</v>
      </c>
      <c r="V65" s="104">
        <f>[63]Agosto!$E$25</f>
        <v>63.416666666666664</v>
      </c>
      <c r="W65" s="104">
        <f>[63]Agosto!$E$26</f>
        <v>43.625</v>
      </c>
      <c r="X65" s="104">
        <f>[63]Agosto!$E$27</f>
        <v>29.375</v>
      </c>
      <c r="Y65" s="104">
        <f>[63]Agosto!$E$28</f>
        <v>52.666666666666664</v>
      </c>
      <c r="Z65" s="104">
        <f>[63]Agosto!$E$29</f>
        <v>65.583333333333329</v>
      </c>
      <c r="AA65" s="104">
        <f>[63]Agosto!$E$30</f>
        <v>59.333333333333336</v>
      </c>
      <c r="AB65" s="104">
        <f>[63]Agosto!$E$31</f>
        <v>51.333333333333336</v>
      </c>
      <c r="AC65" s="104">
        <f>[63]Agosto!$E$32</f>
        <v>58.25</v>
      </c>
      <c r="AD65" s="104">
        <f>[63]Agosto!$E$33</f>
        <v>64.541666666666671</v>
      </c>
      <c r="AE65" s="104">
        <f>[63]Agosto!$E$34</f>
        <v>48.25</v>
      </c>
      <c r="AF65" s="104">
        <f>[63]Agosto!$E$35</f>
        <v>38.375</v>
      </c>
      <c r="AG65" s="110">
        <f t="shared" si="1"/>
        <v>51.407258064516121</v>
      </c>
      <c r="AI65" t="s">
        <v>35</v>
      </c>
      <c r="AJ65" t="s">
        <v>35</v>
      </c>
      <c r="AK65" t="s">
        <v>35</v>
      </c>
    </row>
    <row r="66" spans="1:37" s="5" customFormat="1" ht="17.100000000000001" customHeight="1" x14ac:dyDescent="0.2">
      <c r="A66" s="48" t="s">
        <v>155</v>
      </c>
      <c r="B66" s="105">
        <f t="shared" ref="B66:AE66" si="2">AVERAGE(B5:B65)</f>
        <v>46.443769536800232</v>
      </c>
      <c r="C66" s="105">
        <f t="shared" si="2"/>
        <v>51.354397556123892</v>
      </c>
      <c r="D66" s="105">
        <f t="shared" si="2"/>
        <v>55.279180602006669</v>
      </c>
      <c r="E66" s="105">
        <f t="shared" si="2"/>
        <v>79.559259309531043</v>
      </c>
      <c r="F66" s="105">
        <f t="shared" si="2"/>
        <v>81.481208626704017</v>
      </c>
      <c r="G66" s="105">
        <f t="shared" si="2"/>
        <v>74.260774051584988</v>
      </c>
      <c r="H66" s="105">
        <f t="shared" si="2"/>
        <v>67.603481048620509</v>
      </c>
      <c r="I66" s="105">
        <f t="shared" si="2"/>
        <v>72.650157232704402</v>
      </c>
      <c r="J66" s="105">
        <f t="shared" si="2"/>
        <v>62.939048400328126</v>
      </c>
      <c r="K66" s="105">
        <f t="shared" si="2"/>
        <v>57.335002805836126</v>
      </c>
      <c r="L66" s="105">
        <f t="shared" si="2"/>
        <v>51.348376728859186</v>
      </c>
      <c r="M66" s="105">
        <f t="shared" si="2"/>
        <v>51.997335327045455</v>
      </c>
      <c r="N66" s="105">
        <f t="shared" si="2"/>
        <v>50.120668014642064</v>
      </c>
      <c r="O66" s="105">
        <f t="shared" si="2"/>
        <v>47.548818389848122</v>
      </c>
      <c r="P66" s="105">
        <f t="shared" si="2"/>
        <v>50.211399568810634</v>
      </c>
      <c r="Q66" s="105">
        <f t="shared" si="2"/>
        <v>49.894015437202548</v>
      </c>
      <c r="R66" s="105">
        <f t="shared" si="2"/>
        <v>49.584686147186162</v>
      </c>
      <c r="S66" s="105">
        <f t="shared" si="2"/>
        <v>46.528564958592142</v>
      </c>
      <c r="T66" s="105">
        <f t="shared" si="2"/>
        <v>43.380758281573492</v>
      </c>
      <c r="U66" s="105">
        <f t="shared" si="2"/>
        <v>61.779166666666676</v>
      </c>
      <c r="V66" s="105">
        <f t="shared" si="2"/>
        <v>63.332173758947206</v>
      </c>
      <c r="W66" s="105">
        <f t="shared" si="2"/>
        <v>45.588990592423073</v>
      </c>
      <c r="X66" s="105">
        <f t="shared" si="2"/>
        <v>42.980702830402983</v>
      </c>
      <c r="Y66" s="105">
        <f t="shared" si="2"/>
        <v>73.550123512805015</v>
      </c>
      <c r="Z66" s="105">
        <f t="shared" si="2"/>
        <v>73.84962287763679</v>
      </c>
      <c r="AA66" s="105">
        <f t="shared" si="2"/>
        <v>65.118219110141894</v>
      </c>
      <c r="AB66" s="105">
        <f t="shared" si="2"/>
        <v>56.927904196297561</v>
      </c>
      <c r="AC66" s="105">
        <f t="shared" si="2"/>
        <v>59.536926401609506</v>
      </c>
      <c r="AD66" s="105">
        <f t="shared" si="2"/>
        <v>60.254241058923419</v>
      </c>
      <c r="AE66" s="105">
        <f t="shared" si="2"/>
        <v>51.148324752097643</v>
      </c>
      <c r="AF66" s="105">
        <f t="shared" ref="AF66" si="3">AVERAGE(AF5:AF65)</f>
        <v>43.101830808080805</v>
      </c>
      <c r="AG66" s="106">
        <f>AVERAGE(AG5:AG65)</f>
        <v>57.153007457383964</v>
      </c>
      <c r="AI66" s="5" t="s">
        <v>35</v>
      </c>
    </row>
    <row r="67" spans="1:37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 t="s">
        <v>35</v>
      </c>
      <c r="AF67" s="49"/>
      <c r="AG67" s="66"/>
    </row>
    <row r="68" spans="1:37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68"/>
      <c r="AF68" s="76"/>
      <c r="AG68" s="66"/>
      <c r="AK68" t="s">
        <v>35</v>
      </c>
    </row>
    <row r="69" spans="1:37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66"/>
    </row>
    <row r="70" spans="1:37" x14ac:dyDescent="0.2">
      <c r="A70" s="91"/>
      <c r="B70" s="91"/>
      <c r="C70" s="91"/>
      <c r="D70" s="91"/>
      <c r="E70" s="91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66"/>
    </row>
    <row r="71" spans="1:37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66"/>
    </row>
    <row r="72" spans="1:37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66"/>
      <c r="AK72" s="1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67"/>
      <c r="AI73" t="s">
        <v>35</v>
      </c>
    </row>
    <row r="75" spans="1:37" x14ac:dyDescent="0.2">
      <c r="AI75" t="s">
        <v>35</v>
      </c>
    </row>
    <row r="76" spans="1:37" x14ac:dyDescent="0.2">
      <c r="K76" s="2" t="s">
        <v>35</v>
      </c>
      <c r="AE76" s="2" t="s">
        <v>35</v>
      </c>
      <c r="AK76" s="12" t="s">
        <v>35</v>
      </c>
    </row>
    <row r="78" spans="1:37" x14ac:dyDescent="0.2">
      <c r="M78" s="2" t="s">
        <v>35</v>
      </c>
      <c r="T78" s="2" t="s">
        <v>35</v>
      </c>
    </row>
    <row r="79" spans="1:37" x14ac:dyDescent="0.2">
      <c r="AB79" s="2" t="s">
        <v>35</v>
      </c>
      <c r="AC79" s="2" t="s">
        <v>35</v>
      </c>
      <c r="AG79" s="7" t="s">
        <v>35</v>
      </c>
    </row>
    <row r="80" spans="1:37" x14ac:dyDescent="0.2">
      <c r="P80" s="2" t="s">
        <v>35</v>
      </c>
      <c r="R80" s="2" t="s">
        <v>35</v>
      </c>
    </row>
    <row r="82" spans="11:34" x14ac:dyDescent="0.2">
      <c r="AH82" t="s">
        <v>35</v>
      </c>
    </row>
    <row r="85" spans="11:34" x14ac:dyDescent="0.2">
      <c r="T85" s="2" t="s">
        <v>35</v>
      </c>
    </row>
    <row r="88" spans="11:34" x14ac:dyDescent="0.2">
      <c r="K88" s="2" t="s">
        <v>35</v>
      </c>
    </row>
  </sheetData>
  <mergeCells count="35">
    <mergeCell ref="Y3:Y4"/>
    <mergeCell ref="X3:X4"/>
    <mergeCell ref="T3:T4"/>
    <mergeCell ref="U3:U4"/>
    <mergeCell ref="V3:V4"/>
    <mergeCell ref="W3:W4"/>
    <mergeCell ref="AG3:AG4"/>
    <mergeCell ref="Z3:Z4"/>
    <mergeCell ref="AE3:AE4"/>
    <mergeCell ref="AA3:AA4"/>
    <mergeCell ref="AB3:AB4"/>
    <mergeCell ref="AC3:AC4"/>
    <mergeCell ref="AD3:AD4"/>
    <mergeCell ref="AF3:AF4"/>
    <mergeCell ref="N3:N4"/>
    <mergeCell ref="O3:O4"/>
    <mergeCell ref="P3:P4"/>
    <mergeCell ref="Q3:Q4"/>
    <mergeCell ref="R3:R4"/>
    <mergeCell ref="B2:AG2"/>
    <mergeCell ref="M3:M4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2"/>
  <sheetViews>
    <sheetView topLeftCell="A21" zoomScale="90" zoomScaleNormal="90" workbookViewId="0">
      <selection activeCell="A34" sqref="A34"/>
    </sheetView>
  </sheetViews>
  <sheetFormatPr defaultRowHeight="12.75" x14ac:dyDescent="0.2"/>
  <cols>
    <col min="1" max="1" width="43" style="2" bestFit="1" customWidth="1"/>
    <col min="2" max="2" width="6.28515625" style="2" customWidth="1"/>
    <col min="3" max="3" width="6" style="2" customWidth="1"/>
    <col min="4" max="4" width="6.42578125" style="2" customWidth="1"/>
    <col min="5" max="5" width="6" style="2" customWidth="1"/>
    <col min="6" max="6" width="6.140625" style="2" customWidth="1"/>
    <col min="7" max="8" width="6" style="2" customWidth="1"/>
    <col min="9" max="9" width="6.140625" style="2" customWidth="1"/>
    <col min="10" max="12" width="6" style="2" customWidth="1"/>
    <col min="13" max="13" width="6.28515625" style="2" customWidth="1"/>
    <col min="14" max="14" width="6.140625" style="2" customWidth="1"/>
    <col min="15" max="15" width="6" style="2" customWidth="1"/>
    <col min="16" max="16" width="6.28515625" style="2" customWidth="1"/>
    <col min="17" max="17" width="6.140625" style="2" customWidth="1"/>
    <col min="18" max="18" width="6.28515625" style="2" customWidth="1"/>
    <col min="19" max="19" width="6.42578125" style="2" customWidth="1"/>
    <col min="20" max="20" width="6.7109375" style="2" customWidth="1"/>
    <col min="21" max="21" width="6.140625" style="2" customWidth="1"/>
    <col min="22" max="22" width="6" style="2" customWidth="1"/>
    <col min="23" max="24" width="6.140625" style="2" customWidth="1"/>
    <col min="25" max="26" width="6.42578125" style="2" customWidth="1"/>
    <col min="27" max="27" width="6" style="2" customWidth="1"/>
    <col min="28" max="28" width="6.140625" style="2" customWidth="1"/>
    <col min="29" max="29" width="6" style="2" customWidth="1"/>
    <col min="30" max="32" width="6.42578125" style="2" bestFit="1" customWidth="1"/>
    <col min="33" max="33" width="7.5703125" style="7" bestFit="1" customWidth="1"/>
    <col min="34" max="34" width="7.7109375" style="1" customWidth="1"/>
    <col min="37" max="37" width="15.5703125" bestFit="1" customWidth="1"/>
  </cols>
  <sheetData>
    <row r="1" spans="1:36" ht="20.100000000000001" customHeight="1" x14ac:dyDescent="0.2">
      <c r="A1" s="136" t="s">
        <v>163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6" s="4" customFormat="1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6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27</v>
      </c>
      <c r="AH3" s="96" t="s">
        <v>26</v>
      </c>
    </row>
    <row r="4" spans="1:36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6" s="5" customFormat="1" x14ac:dyDescent="0.2">
      <c r="A5" s="47" t="s">
        <v>30</v>
      </c>
      <c r="B5" s="102">
        <f>[1]Agosto!$F$5</f>
        <v>97</v>
      </c>
      <c r="C5" s="102">
        <f>[1]Agosto!$F$6</f>
        <v>97</v>
      </c>
      <c r="D5" s="102">
        <f>[1]Agosto!$F$7</f>
        <v>92</v>
      </c>
      <c r="E5" s="102">
        <f>[1]Agosto!$F$8</f>
        <v>94</v>
      </c>
      <c r="F5" s="102">
        <f>[1]Agosto!$F$9</f>
        <v>100</v>
      </c>
      <c r="G5" s="102">
        <f>[1]Agosto!$F$10</f>
        <v>100</v>
      </c>
      <c r="H5" s="102">
        <f>[1]Agosto!$F$11</f>
        <v>100</v>
      </c>
      <c r="I5" s="102">
        <f>[1]Agosto!$F$12</f>
        <v>92</v>
      </c>
      <c r="J5" s="102">
        <f>[1]Agosto!$F$13</f>
        <v>88</v>
      </c>
      <c r="K5" s="102">
        <f>[1]Agosto!$F$14</f>
        <v>100</v>
      </c>
      <c r="L5" s="102">
        <f>[1]Agosto!$F$15</f>
        <v>100</v>
      </c>
      <c r="M5" s="102">
        <f>[1]Agosto!$F$16</f>
        <v>99</v>
      </c>
      <c r="N5" s="102">
        <f>[1]Agosto!$F$17</f>
        <v>98</v>
      </c>
      <c r="O5" s="102">
        <f>[1]Agosto!$F$18</f>
        <v>96</v>
      </c>
      <c r="P5" s="102">
        <f>[1]Agosto!$F$19</f>
        <v>98</v>
      </c>
      <c r="Q5" s="102">
        <f>[1]Agosto!$F$20</f>
        <v>97</v>
      </c>
      <c r="R5" s="102">
        <f>[1]Agosto!$F$21</f>
        <v>95</v>
      </c>
      <c r="S5" s="102">
        <f>[1]Agosto!$F$22</f>
        <v>95</v>
      </c>
      <c r="T5" s="102">
        <f>[1]Agosto!$F$23</f>
        <v>90</v>
      </c>
      <c r="U5" s="102">
        <f>[1]Agosto!$F$24</f>
        <v>80</v>
      </c>
      <c r="V5" s="102">
        <f>[1]Agosto!$F$25</f>
        <v>99</v>
      </c>
      <c r="W5" s="102">
        <f>[1]Agosto!$F$26</f>
        <v>95</v>
      </c>
      <c r="X5" s="102">
        <f>[1]Agosto!$F$27</f>
        <v>89</v>
      </c>
      <c r="Y5" s="102">
        <f>[1]Agosto!$F$28</f>
        <v>86</v>
      </c>
      <c r="Z5" s="102">
        <f>[1]Agosto!$F$29</f>
        <v>86</v>
      </c>
      <c r="AA5" s="102">
        <f>[1]Agosto!$F$30</f>
        <v>91</v>
      </c>
      <c r="AB5" s="102">
        <f>[1]Agosto!$F$31</f>
        <v>92</v>
      </c>
      <c r="AC5" s="102">
        <f>[1]Agosto!$F$32</f>
        <v>94</v>
      </c>
      <c r="AD5" s="102">
        <f>[1]Agosto!$F$33</f>
        <v>100</v>
      </c>
      <c r="AE5" s="102">
        <f>[1]Agosto!$F$34</f>
        <v>94</v>
      </c>
      <c r="AF5" s="102">
        <f>[1]Agosto!$F$35</f>
        <v>76</v>
      </c>
      <c r="AG5" s="109">
        <f>MAX(B5:AF5)</f>
        <v>100</v>
      </c>
      <c r="AH5" s="108">
        <f t="shared" ref="AH5:AH65" si="1">AVERAGE(B5:AF5)</f>
        <v>93.870967741935488</v>
      </c>
    </row>
    <row r="6" spans="1:36" s="5" customFormat="1" x14ac:dyDescent="0.2">
      <c r="A6" s="47" t="s">
        <v>291</v>
      </c>
      <c r="B6" s="102" t="str">
        <f>[2]Agosto!$F$5</f>
        <v>*</v>
      </c>
      <c r="C6" s="102" t="str">
        <f>[2]Agosto!$F$6</f>
        <v>*</v>
      </c>
      <c r="D6" s="102" t="str">
        <f>[2]Agosto!$F$7</f>
        <v>*</v>
      </c>
      <c r="E6" s="102" t="str">
        <f>[2]Agosto!$F$8</f>
        <v>*</v>
      </c>
      <c r="F6" s="102" t="str">
        <f>[2]Agosto!$F$9</f>
        <v>*</v>
      </c>
      <c r="G6" s="102" t="str">
        <f>[2]Agosto!$F$10</f>
        <v>*</v>
      </c>
      <c r="H6" s="102" t="str">
        <f>[2]Agosto!$F$11</f>
        <v>*</v>
      </c>
      <c r="I6" s="102" t="str">
        <f>[2]Agosto!$F$12</f>
        <v>*</v>
      </c>
      <c r="J6" s="102" t="str">
        <f>[2]Agosto!$F$13</f>
        <v>*</v>
      </c>
      <c r="K6" s="102" t="str">
        <f>[2]Agosto!$F$14</f>
        <v>*</v>
      </c>
      <c r="L6" s="102" t="str">
        <f>[2]Agosto!$F$15</f>
        <v>*</v>
      </c>
      <c r="M6" s="102" t="str">
        <f>[2]Agosto!$F$16</f>
        <v>*</v>
      </c>
      <c r="N6" s="102" t="str">
        <f>[2]Agosto!$F$17</f>
        <v>*</v>
      </c>
      <c r="O6" s="102" t="str">
        <f>[2]Agosto!$F$18</f>
        <v>*</v>
      </c>
      <c r="P6" s="102" t="str">
        <f>[2]Agosto!$F$19</f>
        <v>*</v>
      </c>
      <c r="Q6" s="102" t="str">
        <f>[2]Agosto!$F$20</f>
        <v>*</v>
      </c>
      <c r="R6" s="102" t="str">
        <f>[2]Agosto!$F$21</f>
        <v>*</v>
      </c>
      <c r="S6" s="102" t="str">
        <f>[2]Agosto!$F$22</f>
        <v>*</v>
      </c>
      <c r="T6" s="102" t="str">
        <f>[2]Agosto!$F$23</f>
        <v>*</v>
      </c>
      <c r="U6" s="102" t="str">
        <f>[2]Agosto!$F$24</f>
        <v>*</v>
      </c>
      <c r="V6" s="102">
        <f>[2]Agosto!$F$25</f>
        <v>92</v>
      </c>
      <c r="W6" s="102">
        <f>[2]Agosto!$F$26</f>
        <v>66</v>
      </c>
      <c r="X6" s="102">
        <f>[2]Agosto!$F$27</f>
        <v>34</v>
      </c>
      <c r="Y6" s="102">
        <f>[2]Agosto!$F$28</f>
        <v>91</v>
      </c>
      <c r="Z6" s="102">
        <f>[2]Agosto!$F$29</f>
        <v>94</v>
      </c>
      <c r="AA6" s="102">
        <f>[2]Agosto!$F$30</f>
        <v>84</v>
      </c>
      <c r="AB6" s="102">
        <f>[2]Agosto!$F$31</f>
        <v>78</v>
      </c>
      <c r="AC6" s="102">
        <f>[2]Agosto!$F$32</f>
        <v>77</v>
      </c>
      <c r="AD6" s="102">
        <f>[2]Agosto!$F$33</f>
        <v>87</v>
      </c>
      <c r="AE6" s="102">
        <f>[2]Agosto!$F$34</f>
        <v>87</v>
      </c>
      <c r="AF6" s="102">
        <f>[2]Agosto!$F$35</f>
        <v>63</v>
      </c>
      <c r="AG6" s="109">
        <f>MAX(B6:AF6)</f>
        <v>94</v>
      </c>
      <c r="AH6" s="108">
        <f t="shared" si="1"/>
        <v>77.545454545454547</v>
      </c>
    </row>
    <row r="7" spans="1:36" s="5" customFormat="1" x14ac:dyDescent="0.2">
      <c r="A7" s="47" t="s">
        <v>289</v>
      </c>
      <c r="B7" s="104" t="str">
        <f>[3]Agosto!$F$5</f>
        <v>*</v>
      </c>
      <c r="C7" s="104" t="str">
        <f>[3]Agosto!$F$6</f>
        <v>*</v>
      </c>
      <c r="D7" s="104" t="str">
        <f>[3]Agosto!$F$7</f>
        <v>*</v>
      </c>
      <c r="E7" s="104" t="str">
        <f>[3]Agosto!$F$8</f>
        <v>*</v>
      </c>
      <c r="F7" s="104" t="str">
        <f>[3]Agosto!$F$9</f>
        <v>*</v>
      </c>
      <c r="G7" s="104" t="str">
        <f>[3]Agosto!$F$10</f>
        <v>*</v>
      </c>
      <c r="H7" s="104" t="str">
        <f>[3]Agosto!$F$11</f>
        <v>*</v>
      </c>
      <c r="I7" s="104" t="str">
        <f>[3]Agosto!$F$12</f>
        <v>*</v>
      </c>
      <c r="J7" s="104" t="str">
        <f>[3]Agosto!$F$13</f>
        <v>*</v>
      </c>
      <c r="K7" s="104" t="str">
        <f>[3]Agosto!$F$14</f>
        <v>*</v>
      </c>
      <c r="L7" s="104" t="str">
        <f>[3]Agosto!$F$15</f>
        <v>*</v>
      </c>
      <c r="M7" s="104" t="str">
        <f>[3]Agosto!$F$16</f>
        <v>*</v>
      </c>
      <c r="N7" s="104" t="str">
        <f>[3]Agosto!$F$17</f>
        <v>*</v>
      </c>
      <c r="O7" s="104">
        <f>[3]Agosto!$F$18</f>
        <v>25</v>
      </c>
      <c r="P7" s="104">
        <f>[3]Agosto!$F$19</f>
        <v>67</v>
      </c>
      <c r="Q7" s="104">
        <f>[3]Agosto!$F$20</f>
        <v>62</v>
      </c>
      <c r="R7" s="104">
        <f>[3]Agosto!$F$21</f>
        <v>79</v>
      </c>
      <c r="S7" s="104">
        <f>[3]Agosto!$F$22</f>
        <v>60</v>
      </c>
      <c r="T7" s="104">
        <f>[3]Agosto!$F$23</f>
        <v>50</v>
      </c>
      <c r="U7" s="104">
        <f>[3]Agosto!$F$24</f>
        <v>59</v>
      </c>
      <c r="V7" s="104">
        <f>[3]Agosto!$F$25</f>
        <v>80</v>
      </c>
      <c r="W7" s="104">
        <f>[3]Agosto!$F$26</f>
        <v>50</v>
      </c>
      <c r="X7" s="104">
        <f>[3]Agosto!$F$27</f>
        <v>40</v>
      </c>
      <c r="Y7" s="104">
        <f>[3]Agosto!$F$28</f>
        <v>94</v>
      </c>
      <c r="Z7" s="104">
        <f>[3]Agosto!$F$29</f>
        <v>97</v>
      </c>
      <c r="AA7" s="104">
        <f>[3]Agosto!$F$30</f>
        <v>94</v>
      </c>
      <c r="AB7" s="104">
        <f>[3]Agosto!$F$31</f>
        <v>81</v>
      </c>
      <c r="AC7" s="104">
        <f>[3]Agosto!$F$32</f>
        <v>86</v>
      </c>
      <c r="AD7" s="104">
        <f>[3]Agosto!$F$33</f>
        <v>95</v>
      </c>
      <c r="AE7" s="104">
        <f>[3]Agosto!$F$34</f>
        <v>81</v>
      </c>
      <c r="AF7" s="104">
        <f>[3]Agosto!$F$35</f>
        <v>58</v>
      </c>
      <c r="AG7" s="109">
        <f>MAX(B7:AF7)</f>
        <v>97</v>
      </c>
      <c r="AH7" s="108">
        <f t="shared" si="1"/>
        <v>69.888888888888886</v>
      </c>
    </row>
    <row r="8" spans="1:36" x14ac:dyDescent="0.2">
      <c r="A8" s="47" t="s">
        <v>0</v>
      </c>
      <c r="B8" s="104">
        <f>[4]Agosto!$F$5</f>
        <v>80</v>
      </c>
      <c r="C8" s="104">
        <f>[4]Agosto!$F$6</f>
        <v>81</v>
      </c>
      <c r="D8" s="104">
        <f>[4]Agosto!$F$7</f>
        <v>82</v>
      </c>
      <c r="E8" s="104">
        <f>[4]Agosto!$F$8</f>
        <v>100</v>
      </c>
      <c r="F8" s="104">
        <f>[4]Agosto!$F$9</f>
        <v>100</v>
      </c>
      <c r="G8" s="104">
        <f>[4]Agosto!$F$10</f>
        <v>100</v>
      </c>
      <c r="H8" s="104">
        <f>[4]Agosto!$F$11</f>
        <v>94</v>
      </c>
      <c r="I8" s="104">
        <f>[4]Agosto!$F$12</f>
        <v>91</v>
      </c>
      <c r="J8" s="104">
        <f>[4]Agosto!$F$13</f>
        <v>94</v>
      </c>
      <c r="K8" s="104">
        <f>[4]Agosto!$F$14</f>
        <v>94</v>
      </c>
      <c r="L8" s="104">
        <f>[4]Agosto!$F$15</f>
        <v>87</v>
      </c>
      <c r="M8" s="104">
        <f>[4]Agosto!$F$16</f>
        <v>87</v>
      </c>
      <c r="N8" s="104">
        <f>[4]Agosto!$F$17</f>
        <v>91</v>
      </c>
      <c r="O8" s="104">
        <f>[4]Agosto!$F$18</f>
        <v>83</v>
      </c>
      <c r="P8" s="104">
        <f>[4]Agosto!$F$19</f>
        <v>88</v>
      </c>
      <c r="Q8" s="104">
        <f>[4]Agosto!$F$20</f>
        <v>93</v>
      </c>
      <c r="R8" s="104">
        <f>[4]Agosto!$F$21</f>
        <v>85</v>
      </c>
      <c r="S8" s="104">
        <f>[4]Agosto!$F$22</f>
        <v>88</v>
      </c>
      <c r="T8" s="104">
        <f>[4]Agosto!$F$23</f>
        <v>93</v>
      </c>
      <c r="U8" s="104">
        <f>[4]Agosto!$F$24</f>
        <v>100</v>
      </c>
      <c r="V8" s="104">
        <f>[4]Agosto!$F$25</f>
        <v>91</v>
      </c>
      <c r="W8" s="104">
        <f>[4]Agosto!$F$26</f>
        <v>88</v>
      </c>
      <c r="X8" s="104">
        <f>[4]Agosto!$F$27</f>
        <v>90</v>
      </c>
      <c r="Y8" s="104">
        <f>[4]Agosto!$F$28</f>
        <v>92</v>
      </c>
      <c r="Z8" s="104">
        <f>[4]Agosto!$F$29</f>
        <v>88</v>
      </c>
      <c r="AA8" s="104">
        <f>[4]Agosto!$F$30</f>
        <v>69</v>
      </c>
      <c r="AB8" s="104">
        <f>[4]Agosto!$F$31</f>
        <v>97</v>
      </c>
      <c r="AC8" s="104">
        <f>[4]Agosto!$F$32</f>
        <v>92</v>
      </c>
      <c r="AD8" s="104">
        <f>[4]Agosto!$F$33</f>
        <v>100</v>
      </c>
      <c r="AE8" s="104">
        <f>[4]Agosto!$F$34</f>
        <v>86</v>
      </c>
      <c r="AF8" s="104">
        <f>[4]Agosto!$F$35</f>
        <v>86</v>
      </c>
      <c r="AG8" s="109">
        <f t="shared" ref="AG8:AG65" si="2">MAX(B8:AF8)</f>
        <v>100</v>
      </c>
      <c r="AH8" s="108">
        <f t="shared" si="1"/>
        <v>90</v>
      </c>
    </row>
    <row r="9" spans="1:36" x14ac:dyDescent="0.2">
      <c r="A9" s="47" t="s">
        <v>301</v>
      </c>
      <c r="B9" s="104" t="str">
        <f>[5]Agosto!$F$5</f>
        <v>*</v>
      </c>
      <c r="C9" s="104" t="str">
        <f>[5]Agosto!$F$6</f>
        <v>*</v>
      </c>
      <c r="D9" s="104" t="str">
        <f>[5]Agosto!$F$7</f>
        <v>*</v>
      </c>
      <c r="E9" s="104" t="str">
        <f>[5]Agosto!$F$8</f>
        <v>*</v>
      </c>
      <c r="F9" s="104" t="str">
        <f>[5]Agosto!$F$9</f>
        <v>*</v>
      </c>
      <c r="G9" s="104" t="str">
        <f>[5]Agosto!$F$10</f>
        <v>*</v>
      </c>
      <c r="H9" s="104" t="str">
        <f>[5]Agosto!$F$11</f>
        <v>*</v>
      </c>
      <c r="I9" s="104" t="str">
        <f>[5]Agosto!$F$12</f>
        <v>*</v>
      </c>
      <c r="J9" s="104" t="str">
        <f>[5]Agosto!$F$13</f>
        <v>*</v>
      </c>
      <c r="K9" s="104" t="str">
        <f>[5]Agosto!$F$14</f>
        <v>*</v>
      </c>
      <c r="L9" s="104" t="str">
        <f>[5]Agosto!$F$15</f>
        <v>*</v>
      </c>
      <c r="M9" s="104" t="str">
        <f>[5]Agosto!$F$16</f>
        <v>*</v>
      </c>
      <c r="N9" s="104" t="str">
        <f>[5]Agosto!$F$17</f>
        <v>*</v>
      </c>
      <c r="O9" s="104" t="str">
        <f>[5]Agosto!$F$18</f>
        <v>*</v>
      </c>
      <c r="P9" s="104" t="str">
        <f>[5]Agosto!$F$19</f>
        <v>*</v>
      </c>
      <c r="Q9" s="104" t="str">
        <f>[5]Agosto!$F$20</f>
        <v>*</v>
      </c>
      <c r="R9" s="104" t="str">
        <f>[5]Agosto!$F$21</f>
        <v>*</v>
      </c>
      <c r="S9" s="104" t="str">
        <f>[5]Agosto!$F$22</f>
        <v>*</v>
      </c>
      <c r="T9" s="104" t="str">
        <f>[5]Agosto!$F$23</f>
        <v>*</v>
      </c>
      <c r="U9" s="104" t="str">
        <f>[5]Agosto!$F$24</f>
        <v>*</v>
      </c>
      <c r="V9" s="104" t="str">
        <f>[5]Agosto!$F$25</f>
        <v>*</v>
      </c>
      <c r="W9" s="104" t="str">
        <f>[5]Agosto!$F$26</f>
        <v>*</v>
      </c>
      <c r="X9" s="104" t="str">
        <f>[5]Agosto!$F$27</f>
        <v>*</v>
      </c>
      <c r="Y9" s="104" t="str">
        <f>[5]Agosto!$F$28</f>
        <v>*</v>
      </c>
      <c r="Z9" s="104" t="str">
        <f>[5]Agosto!$F$29</f>
        <v>*</v>
      </c>
      <c r="AA9" s="104" t="str">
        <f>[5]Agosto!$F$30</f>
        <v>*</v>
      </c>
      <c r="AB9" s="104" t="str">
        <f>[5]Agosto!$F$31</f>
        <v>*</v>
      </c>
      <c r="AC9" s="104" t="str">
        <f>[5]Agosto!$F$32</f>
        <v>*</v>
      </c>
      <c r="AD9" s="104" t="str">
        <f>[5]Agosto!$F$33</f>
        <v>*</v>
      </c>
      <c r="AE9" s="104">
        <f>[5]Agosto!$F$34</f>
        <v>46</v>
      </c>
      <c r="AF9" s="104">
        <f>[5]Agosto!$F$35</f>
        <v>76</v>
      </c>
      <c r="AG9" s="109">
        <f t="shared" si="2"/>
        <v>76</v>
      </c>
      <c r="AH9" s="108">
        <f t="shared" si="1"/>
        <v>61</v>
      </c>
    </row>
    <row r="10" spans="1:36" x14ac:dyDescent="0.2">
      <c r="A10" s="47" t="s">
        <v>81</v>
      </c>
      <c r="B10" s="104">
        <f>[6]Agosto!$F$5</f>
        <v>66</v>
      </c>
      <c r="C10" s="104">
        <f>[6]Agosto!$F$6</f>
        <v>72</v>
      </c>
      <c r="D10" s="104">
        <f>[6]Agosto!$F$7</f>
        <v>64</v>
      </c>
      <c r="E10" s="104">
        <f>[6]Agosto!$F$8</f>
        <v>98</v>
      </c>
      <c r="F10" s="104">
        <f>[6]Agosto!$F$9</f>
        <v>98</v>
      </c>
      <c r="G10" s="104">
        <f>[6]Agosto!$F$10</f>
        <v>95</v>
      </c>
      <c r="H10" s="104">
        <f>[6]Agosto!$F$11</f>
        <v>88</v>
      </c>
      <c r="I10" s="104">
        <f>[6]Agosto!$F$12</f>
        <v>91</v>
      </c>
      <c r="J10" s="104">
        <f>[6]Agosto!$F$13</f>
        <v>88</v>
      </c>
      <c r="K10" s="104">
        <f>[6]Agosto!$F$14</f>
        <v>97</v>
      </c>
      <c r="L10" s="104">
        <f>[6]Agosto!$F$15</f>
        <v>80</v>
      </c>
      <c r="M10" s="104">
        <f>[6]Agosto!$F$16</f>
        <v>78</v>
      </c>
      <c r="N10" s="104">
        <f>[6]Agosto!$F$17</f>
        <v>73</v>
      </c>
      <c r="O10" s="104">
        <f>[6]Agosto!$F$18</f>
        <v>72</v>
      </c>
      <c r="P10" s="104">
        <f>[6]Agosto!$F$19</f>
        <v>70</v>
      </c>
      <c r="Q10" s="104">
        <f>[6]Agosto!$F$20</f>
        <v>84</v>
      </c>
      <c r="R10" s="104">
        <f>[6]Agosto!$F$21</f>
        <v>75</v>
      </c>
      <c r="S10" s="104">
        <f>[6]Agosto!$F$22</f>
        <v>65</v>
      </c>
      <c r="T10" s="104">
        <f>[6]Agosto!$F$23</f>
        <v>55</v>
      </c>
      <c r="U10" s="104">
        <f>[6]Agosto!$F$24</f>
        <v>95</v>
      </c>
      <c r="V10" s="104">
        <f>[6]Agosto!$F$25</f>
        <v>97</v>
      </c>
      <c r="W10" s="104">
        <f>[6]Agosto!$F$26</f>
        <v>73</v>
      </c>
      <c r="X10" s="104">
        <f>[6]Agosto!$F$27</f>
        <v>62</v>
      </c>
      <c r="Y10" s="104">
        <f>[6]Agosto!$F$28</f>
        <v>88</v>
      </c>
      <c r="Z10" s="104">
        <f>[6]Agosto!$F$29</f>
        <v>88</v>
      </c>
      <c r="AA10" s="104">
        <f>[6]Agosto!$F$30</f>
        <v>90</v>
      </c>
      <c r="AB10" s="104">
        <f>[6]Agosto!$F$31</f>
        <v>97</v>
      </c>
      <c r="AC10" s="104">
        <f>[6]Agosto!$F$32</f>
        <v>75</v>
      </c>
      <c r="AD10" s="104">
        <f>[6]Agosto!$F$33</f>
        <v>92</v>
      </c>
      <c r="AE10" s="104">
        <f>[6]Agosto!$F$34</f>
        <v>78</v>
      </c>
      <c r="AF10" s="104">
        <f>[6]Agosto!$F$35</f>
        <v>77</v>
      </c>
      <c r="AG10" s="109">
        <f t="shared" si="2"/>
        <v>98</v>
      </c>
      <c r="AH10" s="108">
        <f t="shared" si="1"/>
        <v>81.322580645161295</v>
      </c>
    </row>
    <row r="11" spans="1:36" x14ac:dyDescent="0.2">
      <c r="A11" s="47" t="s">
        <v>1</v>
      </c>
      <c r="B11" s="104">
        <f>[7]Agosto!$F$5</f>
        <v>79</v>
      </c>
      <c r="C11" s="104">
        <f>[7]Agosto!$F$6</f>
        <v>82</v>
      </c>
      <c r="D11" s="104">
        <f>[7]Agosto!$F$7</f>
        <v>84</v>
      </c>
      <c r="E11" s="104">
        <f>[7]Agosto!$F$8</f>
        <v>93</v>
      </c>
      <c r="F11" s="104">
        <f>[7]Agosto!$F$9</f>
        <v>92</v>
      </c>
      <c r="G11" s="104">
        <f>[7]Agosto!$F$10</f>
        <v>92</v>
      </c>
      <c r="H11" s="104">
        <f>[7]Agosto!$F$11</f>
        <v>91</v>
      </c>
      <c r="I11" s="104">
        <f>[7]Agosto!$F$12</f>
        <v>88</v>
      </c>
      <c r="J11" s="104">
        <f>[7]Agosto!$F$13</f>
        <v>84</v>
      </c>
      <c r="K11" s="104">
        <f>[7]Agosto!$F$14</f>
        <v>83</v>
      </c>
      <c r="L11" s="104">
        <f>[7]Agosto!$F$15</f>
        <v>85</v>
      </c>
      <c r="M11" s="104">
        <f>[7]Agosto!$F$16</f>
        <v>84</v>
      </c>
      <c r="N11" s="104">
        <f>[7]Agosto!$F$17</f>
        <v>83</v>
      </c>
      <c r="O11" s="104">
        <f>[7]Agosto!$F$18</f>
        <v>77</v>
      </c>
      <c r="P11" s="104">
        <f>[7]Agosto!$F$19</f>
        <v>80</v>
      </c>
      <c r="Q11" s="104">
        <f>[7]Agosto!$F$20</f>
        <v>85</v>
      </c>
      <c r="R11" s="104">
        <f>[7]Agosto!$F$21</f>
        <v>67</v>
      </c>
      <c r="S11" s="104">
        <f>[7]Agosto!$F$22</f>
        <v>79</v>
      </c>
      <c r="T11" s="104">
        <f>[7]Agosto!$F$23</f>
        <v>79</v>
      </c>
      <c r="U11" s="104">
        <f>[7]Agosto!$F$24</f>
        <v>87</v>
      </c>
      <c r="V11" s="104">
        <f>[7]Agosto!$F$25</f>
        <v>86</v>
      </c>
      <c r="W11" s="104">
        <f>[7]Agosto!$F$26</f>
        <v>81</v>
      </c>
      <c r="X11" s="104">
        <f>[7]Agosto!$F$27</f>
        <v>77</v>
      </c>
      <c r="Y11" s="104">
        <f>[7]Agosto!$F$28</f>
        <v>86</v>
      </c>
      <c r="Z11" s="104">
        <f>[7]Agosto!$F$29</f>
        <v>82</v>
      </c>
      <c r="AA11" s="104">
        <f>[7]Agosto!$F$30</f>
        <v>83</v>
      </c>
      <c r="AB11" s="104">
        <f>[7]Agosto!$F$31</f>
        <v>71</v>
      </c>
      <c r="AC11" s="104">
        <f>[7]Agosto!$F$32</f>
        <v>62</v>
      </c>
      <c r="AD11" s="104">
        <f>[7]Agosto!$F$33</f>
        <v>87</v>
      </c>
      <c r="AE11" s="104">
        <f>[7]Agosto!$F$34</f>
        <v>65</v>
      </c>
      <c r="AF11" s="104">
        <f>[7]Agosto!$F$35</f>
        <v>37</v>
      </c>
      <c r="AG11" s="109">
        <f t="shared" si="2"/>
        <v>93</v>
      </c>
      <c r="AH11" s="108">
        <f t="shared" si="1"/>
        <v>80.354838709677423</v>
      </c>
    </row>
    <row r="12" spans="1:36" x14ac:dyDescent="0.2">
      <c r="A12" s="47" t="s">
        <v>285</v>
      </c>
      <c r="B12" s="104" t="str">
        <f>[8]Agosto!$F$5</f>
        <v>*</v>
      </c>
      <c r="C12" s="104" t="str">
        <f>[8]Agosto!$F$6</f>
        <v>*</v>
      </c>
      <c r="D12" s="104" t="str">
        <f>[8]Agosto!$F$7</f>
        <v>*</v>
      </c>
      <c r="E12" s="104" t="str">
        <f>[8]Agosto!$F$8</f>
        <v>*</v>
      </c>
      <c r="F12" s="104" t="str">
        <f>[8]Agosto!$F$9</f>
        <v>*</v>
      </c>
      <c r="G12" s="104">
        <f>[8]Agosto!$F$10</f>
        <v>91</v>
      </c>
      <c r="H12" s="104">
        <f>[8]Agosto!$F$11</f>
        <v>99</v>
      </c>
      <c r="I12" s="104">
        <f>[8]Agosto!$F$12</f>
        <v>96</v>
      </c>
      <c r="J12" s="104">
        <f>[8]Agosto!$F$13</f>
        <v>81</v>
      </c>
      <c r="K12" s="104">
        <f>[8]Agosto!$F$14</f>
        <v>90</v>
      </c>
      <c r="L12" s="104">
        <f>[8]Agosto!$F$15</f>
        <v>93</v>
      </c>
      <c r="M12" s="104">
        <f>[8]Agosto!$F$16</f>
        <v>98</v>
      </c>
      <c r="N12" s="104">
        <f>[8]Agosto!$F$17</f>
        <v>99</v>
      </c>
      <c r="O12" s="104">
        <f>[8]Agosto!$F$18</f>
        <v>96</v>
      </c>
      <c r="P12" s="104">
        <f>[8]Agosto!$F$19</f>
        <v>96</v>
      </c>
      <c r="Q12" s="104">
        <f>[8]Agosto!$F$20</f>
        <v>98</v>
      </c>
      <c r="R12" s="104">
        <f>[8]Agosto!$F$21</f>
        <v>96</v>
      </c>
      <c r="S12" s="104">
        <f>[8]Agosto!$F$22</f>
        <v>98</v>
      </c>
      <c r="T12" s="104">
        <f>[8]Agosto!$F$23</f>
        <v>93</v>
      </c>
      <c r="U12" s="104">
        <f>[8]Agosto!$F$24</f>
        <v>88</v>
      </c>
      <c r="V12" s="104">
        <f>[8]Agosto!$F$25</f>
        <v>96</v>
      </c>
      <c r="W12" s="104">
        <f>[8]Agosto!$F$26</f>
        <v>84</v>
      </c>
      <c r="X12" s="104">
        <f>[8]Agosto!$F$27</f>
        <v>86</v>
      </c>
      <c r="Y12" s="104">
        <f>[8]Agosto!$F$28</f>
        <v>82</v>
      </c>
      <c r="Z12" s="104">
        <f>[8]Agosto!$F$29</f>
        <v>88</v>
      </c>
      <c r="AA12" s="104">
        <f>[8]Agosto!$F$30</f>
        <v>87</v>
      </c>
      <c r="AB12" s="104">
        <f>[8]Agosto!$F$31</f>
        <v>83</v>
      </c>
      <c r="AC12" s="104">
        <f>[8]Agosto!$F$32</f>
        <v>80</v>
      </c>
      <c r="AD12" s="104">
        <f>[8]Agosto!$F$33</f>
        <v>97</v>
      </c>
      <c r="AE12" s="104">
        <f>[8]Agosto!$F$34</f>
        <v>95</v>
      </c>
      <c r="AF12" s="104">
        <f>[8]Agosto!$F$35</f>
        <v>84</v>
      </c>
      <c r="AG12" s="109">
        <f t="shared" si="2"/>
        <v>99</v>
      </c>
      <c r="AH12" s="108">
        <f t="shared" si="1"/>
        <v>91.307692307692307</v>
      </c>
    </row>
    <row r="13" spans="1:36" x14ac:dyDescent="0.2">
      <c r="A13" s="47" t="s">
        <v>138</v>
      </c>
      <c r="B13" s="104">
        <f>[9]Agosto!$F$5</f>
        <v>63</v>
      </c>
      <c r="C13" s="104">
        <f>[9]Agosto!$F$6</f>
        <v>66</v>
      </c>
      <c r="D13" s="104">
        <f>[9]Agosto!$F$7</f>
        <v>70</v>
      </c>
      <c r="E13" s="104">
        <f>[9]Agosto!$F$8</f>
        <v>100</v>
      </c>
      <c r="F13" s="104">
        <f>[9]Agosto!$F$9</f>
        <v>100</v>
      </c>
      <c r="G13" s="104">
        <f>[9]Agosto!$F$10</f>
        <v>100</v>
      </c>
      <c r="H13" s="104">
        <f>[9]Agosto!$F$11</f>
        <v>92</v>
      </c>
      <c r="I13" s="104">
        <f>[9]Agosto!$F$12</f>
        <v>100</v>
      </c>
      <c r="J13" s="104">
        <f>[9]Agosto!$F$13</f>
        <v>98</v>
      </c>
      <c r="K13" s="104">
        <f>[9]Agosto!$F$14</f>
        <v>98</v>
      </c>
      <c r="L13" s="104">
        <f>[9]Agosto!$F$15</f>
        <v>78</v>
      </c>
      <c r="M13" s="104">
        <f>[9]Agosto!$F$16</f>
        <v>71</v>
      </c>
      <c r="N13" s="104">
        <f>[9]Agosto!$F$17</f>
        <v>62</v>
      </c>
      <c r="O13" s="104">
        <f>[9]Agosto!$F$18</f>
        <v>66</v>
      </c>
      <c r="P13" s="104">
        <f>[9]Agosto!$F$19</f>
        <v>76</v>
      </c>
      <c r="Q13" s="104">
        <f>[9]Agosto!$F$20</f>
        <v>66</v>
      </c>
      <c r="R13" s="104">
        <f>[9]Agosto!$F$21</f>
        <v>57</v>
      </c>
      <c r="S13" s="104">
        <f>[9]Agosto!$F$22</f>
        <v>75</v>
      </c>
      <c r="T13" s="104">
        <f>[9]Agosto!$F$23</f>
        <v>99</v>
      </c>
      <c r="U13" s="104">
        <f>[9]Agosto!$F$24</f>
        <v>98</v>
      </c>
      <c r="V13" s="104">
        <f>[9]Agosto!$F$25</f>
        <v>90</v>
      </c>
      <c r="W13" s="104">
        <f>[9]Agosto!$F$26</f>
        <v>69</v>
      </c>
      <c r="X13" s="104">
        <f>[9]Agosto!$F$27</f>
        <v>99</v>
      </c>
      <c r="Y13" s="104">
        <f>[9]Agosto!$F$28</f>
        <v>99</v>
      </c>
      <c r="Z13" s="104">
        <f>[9]Agosto!$F$29</f>
        <v>100</v>
      </c>
      <c r="AA13" s="104">
        <f>[9]Agosto!$F$30</f>
        <v>99</v>
      </c>
      <c r="AB13" s="104">
        <f>[9]Agosto!$F$31</f>
        <v>98</v>
      </c>
      <c r="AC13" s="104">
        <f>[9]Agosto!$F$32</f>
        <v>87</v>
      </c>
      <c r="AD13" s="104">
        <f>[9]Agosto!$F$33</f>
        <v>89</v>
      </c>
      <c r="AE13" s="104">
        <f>[9]Agosto!$F$34</f>
        <v>84</v>
      </c>
      <c r="AF13" s="104">
        <f>[9]Agosto!$F$35</f>
        <v>76</v>
      </c>
      <c r="AG13" s="109">
        <f t="shared" si="2"/>
        <v>100</v>
      </c>
      <c r="AH13" s="108">
        <f t="shared" si="1"/>
        <v>84.677419354838705</v>
      </c>
    </row>
    <row r="14" spans="1:36" x14ac:dyDescent="0.2">
      <c r="A14" s="47" t="s">
        <v>87</v>
      </c>
      <c r="B14" s="104">
        <f>[10]Agosto!$F$5</f>
        <v>75</v>
      </c>
      <c r="C14" s="104">
        <f>[10]Agosto!$F$6</f>
        <v>74</v>
      </c>
      <c r="D14" s="104">
        <f>[10]Agosto!$F$7</f>
        <v>73</v>
      </c>
      <c r="E14" s="104">
        <f>[10]Agosto!$F$8</f>
        <v>100</v>
      </c>
      <c r="F14" s="104">
        <f>[10]Agosto!$F$9</f>
        <v>100</v>
      </c>
      <c r="G14" s="104">
        <f>[10]Agosto!$F$10</f>
        <v>100</v>
      </c>
      <c r="H14" s="104">
        <f>[10]Agosto!$F$11</f>
        <v>99</v>
      </c>
      <c r="I14" s="104">
        <f>[10]Agosto!$F$12</f>
        <v>96</v>
      </c>
      <c r="J14" s="104">
        <f>[10]Agosto!$F$13</f>
        <v>88</v>
      </c>
      <c r="K14" s="104">
        <f>[10]Agosto!$F$14</f>
        <v>95</v>
      </c>
      <c r="L14" s="104">
        <f>[10]Agosto!$F$15</f>
        <v>88</v>
      </c>
      <c r="M14" s="104">
        <f>[10]Agosto!$F$16</f>
        <v>93</v>
      </c>
      <c r="N14" s="104">
        <f>[10]Agosto!$F$17</f>
        <v>90</v>
      </c>
      <c r="O14" s="104">
        <f>[10]Agosto!$F$18</f>
        <v>72</v>
      </c>
      <c r="P14" s="104">
        <f>[10]Agosto!$F$19</f>
        <v>78</v>
      </c>
      <c r="Q14" s="104">
        <f>[10]Agosto!$F$20</f>
        <v>86</v>
      </c>
      <c r="R14" s="104">
        <f>[10]Agosto!$F$21</f>
        <v>91</v>
      </c>
      <c r="S14" s="104">
        <f>[10]Agosto!$F$22</f>
        <v>85</v>
      </c>
      <c r="T14" s="104">
        <f>[10]Agosto!$F$23</f>
        <v>63</v>
      </c>
      <c r="U14" s="104">
        <f>[10]Agosto!$F$24</f>
        <v>89</v>
      </c>
      <c r="V14" s="104">
        <f>[10]Agosto!$F$25</f>
        <v>94</v>
      </c>
      <c r="W14" s="104">
        <f>[10]Agosto!$F$26</f>
        <v>61</v>
      </c>
      <c r="X14" s="104">
        <f>[10]Agosto!$F$27</f>
        <v>52</v>
      </c>
      <c r="Y14" s="104">
        <f>[10]Agosto!$F$28</f>
        <v>100</v>
      </c>
      <c r="Z14" s="104">
        <f>[10]Agosto!$F$29</f>
        <v>100</v>
      </c>
      <c r="AA14" s="104">
        <f>[10]Agosto!$F$30</f>
        <v>83</v>
      </c>
      <c r="AB14" s="104">
        <f>[10]Agosto!$F$31</f>
        <v>90</v>
      </c>
      <c r="AC14" s="104">
        <f>[10]Agosto!$F$32</f>
        <v>75</v>
      </c>
      <c r="AD14" s="104">
        <f>[10]Agosto!$F$33</f>
        <v>92</v>
      </c>
      <c r="AE14" s="104">
        <f>[10]Agosto!$F$34</f>
        <v>83</v>
      </c>
      <c r="AF14" s="104">
        <f>[10]Agosto!$F$35</f>
        <v>65</v>
      </c>
      <c r="AG14" s="109">
        <f t="shared" si="2"/>
        <v>100</v>
      </c>
      <c r="AH14" s="108">
        <f t="shared" si="1"/>
        <v>84.838709677419359</v>
      </c>
    </row>
    <row r="15" spans="1:36" x14ac:dyDescent="0.2">
      <c r="A15" s="47" t="s">
        <v>47</v>
      </c>
      <c r="B15" s="104">
        <f>[11]Agosto!$F$5</f>
        <v>78</v>
      </c>
      <c r="C15" s="104">
        <f>[11]Agosto!$F$6</f>
        <v>59</v>
      </c>
      <c r="D15" s="104">
        <f>[11]Agosto!$F$7</f>
        <v>59</v>
      </c>
      <c r="E15" s="104">
        <f>[11]Agosto!$F$8</f>
        <v>89</v>
      </c>
      <c r="F15" s="104">
        <f>[11]Agosto!$F$9</f>
        <v>95</v>
      </c>
      <c r="G15" s="104">
        <f>[11]Agosto!$F$10</f>
        <v>100</v>
      </c>
      <c r="H15" s="104">
        <f>[11]Agosto!$F$11</f>
        <v>100</v>
      </c>
      <c r="I15" s="104">
        <f>[11]Agosto!$F$12</f>
        <v>100</v>
      </c>
      <c r="J15" s="104">
        <f>[11]Agosto!$F$13</f>
        <v>100</v>
      </c>
      <c r="K15" s="104">
        <f>[11]Agosto!$F$14</f>
        <v>88</v>
      </c>
      <c r="L15" s="104">
        <f>[11]Agosto!$F$15</f>
        <v>80</v>
      </c>
      <c r="M15" s="104">
        <f>[11]Agosto!$F$16</f>
        <v>73</v>
      </c>
      <c r="N15" s="104">
        <f>[11]Agosto!$F$17</f>
        <v>100</v>
      </c>
      <c r="O15" s="104">
        <f>[11]Agosto!$F$18</f>
        <v>55</v>
      </c>
      <c r="P15" s="104">
        <f>[11]Agosto!$F$19</f>
        <v>81</v>
      </c>
      <c r="Q15" s="104">
        <f>[11]Agosto!$F$20</f>
        <v>93</v>
      </c>
      <c r="R15" s="104">
        <f>[11]Agosto!$F$21</f>
        <v>84</v>
      </c>
      <c r="S15" s="104">
        <f>[11]Agosto!$F$22</f>
        <v>69</v>
      </c>
      <c r="T15" s="104">
        <f>[11]Agosto!$F$23</f>
        <v>69</v>
      </c>
      <c r="U15" s="104">
        <f>[11]Agosto!$F$24</f>
        <v>100</v>
      </c>
      <c r="V15" s="104">
        <f>[11]Agosto!$F$25</f>
        <v>100</v>
      </c>
      <c r="W15" s="104">
        <f>[11]Agosto!$F$26</f>
        <v>54</v>
      </c>
      <c r="X15" s="104">
        <f>[11]Agosto!$F$27</f>
        <v>34</v>
      </c>
      <c r="Y15" s="104">
        <f>[11]Agosto!$F$28</f>
        <v>95</v>
      </c>
      <c r="Z15" s="104">
        <f>[11]Agosto!$F$29</f>
        <v>100</v>
      </c>
      <c r="AA15" s="104">
        <f>[11]Agosto!$F$30</f>
        <v>94</v>
      </c>
      <c r="AB15" s="104">
        <f>[11]Agosto!$F$31</f>
        <v>100</v>
      </c>
      <c r="AC15" s="104">
        <f>[11]Agosto!$F$32</f>
        <v>85</v>
      </c>
      <c r="AD15" s="104">
        <f>[11]Agosto!$F$33</f>
        <v>100</v>
      </c>
      <c r="AE15" s="104">
        <f>[11]Agosto!$F$34</f>
        <v>79</v>
      </c>
      <c r="AF15" s="104">
        <f>[11]Agosto!$F$35</f>
        <v>77</v>
      </c>
      <c r="AG15" s="109">
        <f t="shared" si="2"/>
        <v>100</v>
      </c>
      <c r="AH15" s="108">
        <f t="shared" si="1"/>
        <v>83.548387096774192</v>
      </c>
      <c r="AJ15" t="s">
        <v>35</v>
      </c>
    </row>
    <row r="16" spans="1:36" x14ac:dyDescent="0.2">
      <c r="A16" s="47" t="s">
        <v>90</v>
      </c>
      <c r="B16" s="104">
        <f>[12]Agosto!$F$5</f>
        <v>73</v>
      </c>
      <c r="C16" s="104">
        <f>[12]Agosto!$F$6</f>
        <v>85</v>
      </c>
      <c r="D16" s="104">
        <f>[12]Agosto!$F$7</f>
        <v>79</v>
      </c>
      <c r="E16" s="104">
        <f>[12]Agosto!$F$8</f>
        <v>100</v>
      </c>
      <c r="F16" s="104">
        <f>[12]Agosto!$F$9</f>
        <v>100</v>
      </c>
      <c r="G16" s="104">
        <f>[12]Agosto!$F$10</f>
        <v>100</v>
      </c>
      <c r="H16" s="104">
        <f>[12]Agosto!$F$11</f>
        <v>98</v>
      </c>
      <c r="I16" s="104">
        <f>[12]Agosto!$F$12</f>
        <v>94</v>
      </c>
      <c r="J16" s="104">
        <f>[12]Agosto!$F$13</f>
        <v>96</v>
      </c>
      <c r="K16" s="104">
        <f>[12]Agosto!$F$14</f>
        <v>94</v>
      </c>
      <c r="L16" s="104">
        <f>[12]Agosto!$F$15</f>
        <v>85</v>
      </c>
      <c r="M16" s="104">
        <f>[12]Agosto!$F$16</f>
        <v>89</v>
      </c>
      <c r="N16" s="104">
        <f>[12]Agosto!$F$17</f>
        <v>87</v>
      </c>
      <c r="O16" s="104">
        <f>[12]Agosto!$F$18</f>
        <v>74</v>
      </c>
      <c r="P16" s="104">
        <f>[12]Agosto!$F$19</f>
        <v>87</v>
      </c>
      <c r="Q16" s="104">
        <f>[12]Agosto!$F$20</f>
        <v>81</v>
      </c>
      <c r="R16" s="104">
        <f>[12]Agosto!$F$21</f>
        <v>80</v>
      </c>
      <c r="S16" s="104">
        <f>[12]Agosto!$F$22</f>
        <v>86</v>
      </c>
      <c r="T16" s="104">
        <f>[12]Agosto!$F$23</f>
        <v>63</v>
      </c>
      <c r="U16" s="104">
        <f>[12]Agosto!$F$24</f>
        <v>94</v>
      </c>
      <c r="V16" s="104">
        <f>[12]Agosto!$F$25</f>
        <v>94</v>
      </c>
      <c r="W16" s="104">
        <f>[12]Agosto!$F$26</f>
        <v>75</v>
      </c>
      <c r="X16" s="104">
        <f>[12]Agosto!$F$27</f>
        <v>94</v>
      </c>
      <c r="Y16" s="104">
        <f>[12]Agosto!$F$28</f>
        <v>100</v>
      </c>
      <c r="Z16" s="104">
        <f>[12]Agosto!$F$29</f>
        <v>98</v>
      </c>
      <c r="AA16" s="104">
        <f>[12]Agosto!$F$30</f>
        <v>99</v>
      </c>
      <c r="AB16" s="104">
        <f>[12]Agosto!$F$31</f>
        <v>83</v>
      </c>
      <c r="AC16" s="104">
        <f>[12]Agosto!$F$32</f>
        <v>92</v>
      </c>
      <c r="AD16" s="104">
        <f>[12]Agosto!$F$33</f>
        <v>99</v>
      </c>
      <c r="AE16" s="104">
        <f>[12]Agosto!$F$34</f>
        <v>85</v>
      </c>
      <c r="AF16" s="104">
        <f>[12]Agosto!$F$35</f>
        <v>64</v>
      </c>
      <c r="AG16" s="109">
        <f t="shared" si="2"/>
        <v>100</v>
      </c>
      <c r="AH16" s="108">
        <f t="shared" si="1"/>
        <v>88</v>
      </c>
    </row>
    <row r="17" spans="1:37" x14ac:dyDescent="0.2">
      <c r="A17" s="47" t="s">
        <v>95</v>
      </c>
      <c r="B17" s="104">
        <f>[13]Agosto!$F$5</f>
        <v>56</v>
      </c>
      <c r="C17" s="104">
        <f>[13]Agosto!$F$6</f>
        <v>64</v>
      </c>
      <c r="D17" s="104">
        <f>[13]Agosto!$F$7</f>
        <v>69</v>
      </c>
      <c r="E17" s="104">
        <f>[13]Agosto!$F$8</f>
        <v>99</v>
      </c>
      <c r="F17" s="104">
        <f>[13]Agosto!$F$9</f>
        <v>98</v>
      </c>
      <c r="G17" s="104">
        <f>[13]Agosto!$F$10</f>
        <v>99</v>
      </c>
      <c r="H17" s="104">
        <f>[13]Agosto!$F$11</f>
        <v>93</v>
      </c>
      <c r="I17" s="104">
        <f>[13]Agosto!$F$12</f>
        <v>95</v>
      </c>
      <c r="J17" s="104">
        <f>[13]Agosto!$F$13</f>
        <v>98</v>
      </c>
      <c r="K17" s="104">
        <f>[13]Agosto!$F$14</f>
        <v>99</v>
      </c>
      <c r="L17" s="104">
        <f>[13]Agosto!$F$15</f>
        <v>83</v>
      </c>
      <c r="M17" s="104">
        <f>[13]Agosto!$F$16</f>
        <v>84</v>
      </c>
      <c r="N17" s="104">
        <f>[13]Agosto!$F$17</f>
        <v>76</v>
      </c>
      <c r="O17" s="104">
        <f>[13]Agosto!$F$18</f>
        <v>87</v>
      </c>
      <c r="P17" s="104">
        <f>[13]Agosto!$F$19</f>
        <v>92</v>
      </c>
      <c r="Q17" s="104">
        <f>[13]Agosto!$F$20</f>
        <v>79</v>
      </c>
      <c r="R17" s="104">
        <f>[13]Agosto!$F$21</f>
        <v>78</v>
      </c>
      <c r="S17" s="104">
        <f>[13]Agosto!$F$22</f>
        <v>64</v>
      </c>
      <c r="T17" s="104">
        <f>[13]Agosto!$F$23</f>
        <v>83</v>
      </c>
      <c r="U17" s="104">
        <f>[13]Agosto!$F$24</f>
        <v>98</v>
      </c>
      <c r="V17" s="104">
        <f>[13]Agosto!$F$25</f>
        <v>97</v>
      </c>
      <c r="W17" s="104">
        <f>[13]Agosto!$F$26</f>
        <v>79</v>
      </c>
      <c r="X17" s="104">
        <f>[13]Agosto!$F$27</f>
        <v>95</v>
      </c>
      <c r="Y17" s="104">
        <f>[13]Agosto!$F$28</f>
        <v>96</v>
      </c>
      <c r="Z17" s="104">
        <f>[13]Agosto!$F$29</f>
        <v>96</v>
      </c>
      <c r="AA17" s="104">
        <f>[13]Agosto!$F$30</f>
        <v>98</v>
      </c>
      <c r="AB17" s="104">
        <f>[13]Agosto!$F$31</f>
        <v>99</v>
      </c>
      <c r="AC17" s="104">
        <f>[13]Agosto!$F$32</f>
        <v>93</v>
      </c>
      <c r="AD17" s="104">
        <f>[13]Agosto!$F$33</f>
        <v>98</v>
      </c>
      <c r="AE17" s="104">
        <f>[13]Agosto!$F$34</f>
        <v>76</v>
      </c>
      <c r="AF17" s="104">
        <f>[13]Agosto!$F$35</f>
        <v>67</v>
      </c>
      <c r="AG17" s="109">
        <f t="shared" si="2"/>
        <v>99</v>
      </c>
      <c r="AH17" s="108">
        <f t="shared" si="1"/>
        <v>86.709677419354833</v>
      </c>
      <c r="AJ17" t="s">
        <v>35</v>
      </c>
    </row>
    <row r="18" spans="1:37" x14ac:dyDescent="0.2">
      <c r="A18" s="47" t="s">
        <v>139</v>
      </c>
      <c r="B18" s="104">
        <f>[14]Agosto!$F$5</f>
        <v>61</v>
      </c>
      <c r="C18" s="104">
        <f>[14]Agosto!$F$6</f>
        <v>84</v>
      </c>
      <c r="D18" s="104">
        <f>[14]Agosto!$F$7</f>
        <v>83</v>
      </c>
      <c r="E18" s="104">
        <f>[14]Agosto!$F$8</f>
        <v>92</v>
      </c>
      <c r="F18" s="104">
        <f>[14]Agosto!$F$9</f>
        <v>94</v>
      </c>
      <c r="G18" s="104">
        <f>[14]Agosto!$F$10</f>
        <v>94</v>
      </c>
      <c r="H18" s="104">
        <f>[14]Agosto!$F$11</f>
        <v>79</v>
      </c>
      <c r="I18" s="104">
        <f>[14]Agosto!$F$12</f>
        <v>89</v>
      </c>
      <c r="J18" s="104">
        <f>[14]Agosto!$F$13</f>
        <v>87</v>
      </c>
      <c r="K18" s="104">
        <f>[14]Agosto!$F$14</f>
        <v>86</v>
      </c>
      <c r="L18" s="104">
        <f>[14]Agosto!$F$15</f>
        <v>78</v>
      </c>
      <c r="M18" s="104">
        <f>[14]Agosto!$F$16</f>
        <v>81</v>
      </c>
      <c r="N18" s="104">
        <f>[14]Agosto!$F$17</f>
        <v>75</v>
      </c>
      <c r="O18" s="104">
        <f>[14]Agosto!$F$18</f>
        <v>74</v>
      </c>
      <c r="P18" s="104">
        <f>[14]Agosto!$F$19</f>
        <v>74</v>
      </c>
      <c r="Q18" s="104">
        <f>[14]Agosto!$F$20</f>
        <v>71</v>
      </c>
      <c r="R18" s="104">
        <f>[14]Agosto!$F$21</f>
        <v>74</v>
      </c>
      <c r="S18" s="104">
        <f>[14]Agosto!$F$22</f>
        <v>72</v>
      </c>
      <c r="T18" s="104">
        <f>[14]Agosto!$F$23</f>
        <v>70</v>
      </c>
      <c r="U18" s="104">
        <f>[14]Agosto!$F$24</f>
        <v>81</v>
      </c>
      <c r="V18" s="104">
        <f>[14]Agosto!$F$25</f>
        <v>90</v>
      </c>
      <c r="W18" s="104">
        <f>[14]Agosto!$F$26</f>
        <v>86</v>
      </c>
      <c r="X18" s="104">
        <f>[14]Agosto!$F$27</f>
        <v>83</v>
      </c>
      <c r="Y18" s="104">
        <f>[14]Agosto!$F$28</f>
        <v>92</v>
      </c>
      <c r="Z18" s="104">
        <f>[14]Agosto!$F$29</f>
        <v>87</v>
      </c>
      <c r="AA18" s="104">
        <f>[14]Agosto!$F$30</f>
        <v>77</v>
      </c>
      <c r="AB18" s="104">
        <f>[14]Agosto!$F$31</f>
        <v>81</v>
      </c>
      <c r="AC18" s="104">
        <f>[14]Agosto!$F$32</f>
        <v>73</v>
      </c>
      <c r="AD18" s="104">
        <f>[14]Agosto!$F$33</f>
        <v>73</v>
      </c>
      <c r="AE18" s="104">
        <f>[14]Agosto!$F$34</f>
        <v>87</v>
      </c>
      <c r="AF18" s="104">
        <f>[14]Agosto!$F$35</f>
        <v>53</v>
      </c>
      <c r="AG18" s="109">
        <f t="shared" si="2"/>
        <v>94</v>
      </c>
      <c r="AH18" s="108">
        <f t="shared" si="1"/>
        <v>80.032258064516128</v>
      </c>
    </row>
    <row r="19" spans="1:37" x14ac:dyDescent="0.2">
      <c r="A19" s="47" t="s">
        <v>2</v>
      </c>
      <c r="B19" s="104">
        <f>[15]Agosto!$F$5</f>
        <v>46</v>
      </c>
      <c r="C19" s="104">
        <f>[15]Agosto!$F$6</f>
        <v>55</v>
      </c>
      <c r="D19" s="104">
        <f>[15]Agosto!$F$7</f>
        <v>60</v>
      </c>
      <c r="E19" s="104">
        <f>[15]Agosto!$F$8</f>
        <v>92</v>
      </c>
      <c r="F19" s="104">
        <f>[15]Agosto!$F$9</f>
        <v>92</v>
      </c>
      <c r="G19" s="104">
        <f>[15]Agosto!$F$10</f>
        <v>87</v>
      </c>
      <c r="H19" s="104">
        <f>[15]Agosto!$F$11</f>
        <v>70</v>
      </c>
      <c r="I19" s="104">
        <f>[15]Agosto!$F$12</f>
        <v>90</v>
      </c>
      <c r="J19" s="104">
        <f>[15]Agosto!$F$13</f>
        <v>87</v>
      </c>
      <c r="K19" s="104">
        <f>[15]Agosto!$F$14</f>
        <v>72</v>
      </c>
      <c r="L19" s="104">
        <f>[15]Agosto!$F$15</f>
        <v>74</v>
      </c>
      <c r="M19" s="104">
        <f>[15]Agosto!$F$16</f>
        <v>72</v>
      </c>
      <c r="N19" s="104">
        <f>[15]Agosto!$F$17</f>
        <v>59</v>
      </c>
      <c r="O19" s="104">
        <f>[15]Agosto!$F$18</f>
        <v>64</v>
      </c>
      <c r="P19" s="104">
        <f>[15]Agosto!$F$19</f>
        <v>67</v>
      </c>
      <c r="Q19" s="104">
        <f>[15]Agosto!$F$20</f>
        <v>48</v>
      </c>
      <c r="R19" s="104">
        <f>[15]Agosto!$F$21</f>
        <v>52</v>
      </c>
      <c r="S19" s="104">
        <f>[15]Agosto!$F$22</f>
        <v>43</v>
      </c>
      <c r="T19" s="104">
        <f>[15]Agosto!$F$23</f>
        <v>41</v>
      </c>
      <c r="U19" s="104">
        <f>[15]Agosto!$F$24</f>
        <v>89</v>
      </c>
      <c r="V19" s="104">
        <f>[15]Agosto!$F$25</f>
        <v>80</v>
      </c>
      <c r="W19" s="104">
        <f>[15]Agosto!$F$26</f>
        <v>53</v>
      </c>
      <c r="X19" s="104">
        <f>[15]Agosto!$F$27</f>
        <v>46</v>
      </c>
      <c r="Y19" s="104">
        <f>[15]Agosto!$F$28</f>
        <v>91</v>
      </c>
      <c r="Z19" s="104">
        <f>[15]Agosto!$F$29</f>
        <v>91</v>
      </c>
      <c r="AA19" s="104">
        <f>[15]Agosto!$F$30</f>
        <v>82</v>
      </c>
      <c r="AB19" s="104">
        <f>[15]Agosto!$F$31</f>
        <v>75</v>
      </c>
      <c r="AC19" s="104">
        <f>[15]Agosto!$F$32</f>
        <v>66</v>
      </c>
      <c r="AD19" s="104">
        <f>[15]Agosto!$F$33</f>
        <v>61</v>
      </c>
      <c r="AE19" s="104">
        <f>[15]Agosto!$F$34</f>
        <v>51</v>
      </c>
      <c r="AF19" s="104">
        <f>[15]Agosto!$F$35</f>
        <v>43</v>
      </c>
      <c r="AG19" s="109">
        <f t="shared" si="2"/>
        <v>92</v>
      </c>
      <c r="AH19" s="108">
        <f t="shared" si="1"/>
        <v>67.709677419354833</v>
      </c>
      <c r="AJ19" s="12" t="s">
        <v>35</v>
      </c>
    </row>
    <row r="20" spans="1:37" x14ac:dyDescent="0.2">
      <c r="A20" s="47" t="s">
        <v>282</v>
      </c>
      <c r="B20" s="104" t="str">
        <f>[16]Agosto!$F$5</f>
        <v>*</v>
      </c>
      <c r="C20" s="104" t="str">
        <f>[16]Agosto!$F$6</f>
        <v>*</v>
      </c>
      <c r="D20" s="104" t="str">
        <f>[16]Agosto!$F$7</f>
        <v>*</v>
      </c>
      <c r="E20" s="104" t="str">
        <f>[16]Agosto!$F$8</f>
        <v>*</v>
      </c>
      <c r="F20" s="104" t="str">
        <f>[16]Agosto!$F$9</f>
        <v>*</v>
      </c>
      <c r="G20" s="104" t="str">
        <f>[16]Agosto!$F$10</f>
        <v>*</v>
      </c>
      <c r="H20" s="104" t="str">
        <f>[16]Agosto!$F$11</f>
        <v>*</v>
      </c>
      <c r="I20" s="104" t="str">
        <f>[16]Agosto!$F$12</f>
        <v>*</v>
      </c>
      <c r="J20" s="104" t="str">
        <f>[16]Agosto!$F$13</f>
        <v>*</v>
      </c>
      <c r="K20" s="104">
        <f>[16]Agosto!$F$14</f>
        <v>48</v>
      </c>
      <c r="L20" s="104">
        <f>[16]Agosto!$F$15</f>
        <v>87</v>
      </c>
      <c r="M20" s="104">
        <f>[16]Agosto!$F$16</f>
        <v>83</v>
      </c>
      <c r="N20" s="104">
        <f>[16]Agosto!$F$17</f>
        <v>74</v>
      </c>
      <c r="O20" s="104">
        <f>[16]Agosto!$F$18</f>
        <v>77</v>
      </c>
      <c r="P20" s="104">
        <f>[16]Agosto!$F$19</f>
        <v>89</v>
      </c>
      <c r="Q20" s="104">
        <f>[16]Agosto!$F$20</f>
        <v>78</v>
      </c>
      <c r="R20" s="104">
        <f>[16]Agosto!$F$21</f>
        <v>56</v>
      </c>
      <c r="S20" s="104">
        <f>[16]Agosto!$F$22</f>
        <v>63</v>
      </c>
      <c r="T20" s="104">
        <f>[16]Agosto!$F$23</f>
        <v>97</v>
      </c>
      <c r="U20" s="104">
        <f>[16]Agosto!$F$24</f>
        <v>96</v>
      </c>
      <c r="V20" s="104">
        <f>[16]Agosto!$F$25</f>
        <v>83</v>
      </c>
      <c r="W20" s="104">
        <f>[16]Agosto!$F$26</f>
        <v>70</v>
      </c>
      <c r="X20" s="104">
        <f>[16]Agosto!$F$27</f>
        <v>97</v>
      </c>
      <c r="Y20" s="104">
        <f>[16]Agosto!$F$28</f>
        <v>98</v>
      </c>
      <c r="Z20" s="104">
        <f>[16]Agosto!$F$29</f>
        <v>98</v>
      </c>
      <c r="AA20" s="104">
        <f>[16]Agosto!$F$30</f>
        <v>100</v>
      </c>
      <c r="AB20" s="104">
        <f>[16]Agosto!$F$31</f>
        <v>86</v>
      </c>
      <c r="AC20" s="104">
        <f>[16]Agosto!$F$32</f>
        <v>91</v>
      </c>
      <c r="AD20" s="104">
        <f>[16]Agosto!$F$33</f>
        <v>82</v>
      </c>
      <c r="AE20" s="104">
        <f>[16]Agosto!$F$34</f>
        <v>70</v>
      </c>
      <c r="AF20" s="104">
        <f>[16]Agosto!$F$35</f>
        <v>52</v>
      </c>
      <c r="AG20" s="109">
        <f t="shared" si="2"/>
        <v>100</v>
      </c>
      <c r="AH20" s="108">
        <f t="shared" si="1"/>
        <v>80.681818181818187</v>
      </c>
      <c r="AJ20" s="12"/>
    </row>
    <row r="21" spans="1:37" x14ac:dyDescent="0.2">
      <c r="A21" s="47" t="s">
        <v>3</v>
      </c>
      <c r="B21" s="116">
        <f>[17]Agosto!$F$5</f>
        <v>76</v>
      </c>
      <c r="C21" s="104">
        <f>[17]Agosto!$F$6</f>
        <v>86</v>
      </c>
      <c r="D21" s="104">
        <f>[17]Agosto!$F$7</f>
        <v>79</v>
      </c>
      <c r="E21" s="104">
        <f>[17]Agosto!$F$8</f>
        <v>63</v>
      </c>
      <c r="F21" s="104">
        <f>[17]Agosto!$F$9</f>
        <v>87</v>
      </c>
      <c r="G21" s="104">
        <f>[17]Agosto!$F$10</f>
        <v>87</v>
      </c>
      <c r="H21" s="104">
        <f>[17]Agosto!$F$11</f>
        <v>89</v>
      </c>
      <c r="I21" s="104">
        <f>[17]Agosto!$F$12</f>
        <v>100</v>
      </c>
      <c r="J21" s="104">
        <f>[17]Agosto!$F$13</f>
        <v>80</v>
      </c>
      <c r="K21" s="104">
        <f>[17]Agosto!$F$14</f>
        <v>96</v>
      </c>
      <c r="L21" s="104">
        <f>[17]Agosto!$F$15</f>
        <v>81</v>
      </c>
      <c r="M21" s="104">
        <f>[17]Agosto!$F$16</f>
        <v>88</v>
      </c>
      <c r="N21" s="104">
        <f>[17]Agosto!$F$17</f>
        <v>90</v>
      </c>
      <c r="O21" s="104">
        <f>[17]Agosto!$F$18</f>
        <v>81</v>
      </c>
      <c r="P21" s="104">
        <f>[17]Agosto!$F$19</f>
        <v>82</v>
      </c>
      <c r="Q21" s="104">
        <f>[17]Agosto!$F$20</f>
        <v>77</v>
      </c>
      <c r="R21" s="104">
        <f>[17]Agosto!$F$21</f>
        <v>88</v>
      </c>
      <c r="S21" s="104">
        <f>[17]Agosto!$F$22</f>
        <v>73</v>
      </c>
      <c r="T21" s="104">
        <f>[17]Agosto!$F$23</f>
        <v>78</v>
      </c>
      <c r="U21" s="104">
        <f>[17]Agosto!$F$24</f>
        <v>74</v>
      </c>
      <c r="V21" s="104">
        <f>[17]Agosto!$F$25</f>
        <v>88</v>
      </c>
      <c r="W21" s="104">
        <f>[17]Agosto!$F$26</f>
        <v>63</v>
      </c>
      <c r="X21" s="104">
        <f>[17]Agosto!$F$27</f>
        <v>72</v>
      </c>
      <c r="Y21" s="104">
        <f>[17]Agosto!$F$28</f>
        <v>74</v>
      </c>
      <c r="Z21" s="104">
        <f>[17]Agosto!$F$29</f>
        <v>87</v>
      </c>
      <c r="AA21" s="104">
        <f>[17]Agosto!$F$30</f>
        <v>85</v>
      </c>
      <c r="AB21" s="104">
        <f>[17]Agosto!$F$31</f>
        <v>72</v>
      </c>
      <c r="AC21" s="104">
        <f>[17]Agosto!$F$32</f>
        <v>74</v>
      </c>
      <c r="AD21" s="104">
        <f>[17]Agosto!$F$33</f>
        <v>98</v>
      </c>
      <c r="AE21" s="104">
        <f>[17]Agosto!$F$34</f>
        <v>100</v>
      </c>
      <c r="AF21" s="104">
        <f>[17]Agosto!$F$35</f>
        <v>76</v>
      </c>
      <c r="AG21" s="109">
        <f t="shared" si="2"/>
        <v>100</v>
      </c>
      <c r="AH21" s="108">
        <f t="shared" si="1"/>
        <v>82.064516129032256</v>
      </c>
      <c r="AJ21" s="12"/>
    </row>
    <row r="22" spans="1:37" x14ac:dyDescent="0.2">
      <c r="A22" s="47" t="s">
        <v>4</v>
      </c>
      <c r="B22" s="104">
        <f>[18]Agosto!$F$5</f>
        <v>39</v>
      </c>
      <c r="C22" s="104">
        <f>[18]Agosto!$F$6</f>
        <v>61</v>
      </c>
      <c r="D22" s="104">
        <f>[18]Agosto!$F$7</f>
        <v>55</v>
      </c>
      <c r="E22" s="104">
        <f>[18]Agosto!$F$8</f>
        <v>89</v>
      </c>
      <c r="F22" s="104">
        <f>[18]Agosto!$F$9</f>
        <v>90</v>
      </c>
      <c r="G22" s="104">
        <f>[18]Agosto!$F$10</f>
        <v>73</v>
      </c>
      <c r="H22" s="104">
        <f>[18]Agosto!$F$11</f>
        <v>72</v>
      </c>
      <c r="I22" s="104">
        <f>[18]Agosto!$F$12</f>
        <v>82</v>
      </c>
      <c r="J22" s="104">
        <f>[18]Agosto!$F$13</f>
        <v>92</v>
      </c>
      <c r="K22" s="104">
        <f>[18]Agosto!$F$14</f>
        <v>73</v>
      </c>
      <c r="L22" s="104">
        <f>[18]Agosto!$F$15</f>
        <v>53</v>
      </c>
      <c r="M22" s="104">
        <f>[18]Agosto!$F$16</f>
        <v>59</v>
      </c>
      <c r="N22" s="104">
        <f>[18]Agosto!$F$17</f>
        <v>53</v>
      </c>
      <c r="O22" s="104">
        <f>[18]Agosto!$F$18</f>
        <v>40</v>
      </c>
      <c r="P22" s="104">
        <f>[18]Agosto!$F$19</f>
        <v>43</v>
      </c>
      <c r="Q22" s="104">
        <f>[18]Agosto!$F$20</f>
        <v>48</v>
      </c>
      <c r="R22" s="104">
        <f>[18]Agosto!$F$21</f>
        <v>56</v>
      </c>
      <c r="S22" s="104">
        <f>[18]Agosto!$F$22</f>
        <v>51</v>
      </c>
      <c r="T22" s="104">
        <f>[18]Agosto!$F$23</f>
        <v>46</v>
      </c>
      <c r="U22" s="104">
        <f>[18]Agosto!$F$24</f>
        <v>61</v>
      </c>
      <c r="V22" s="104">
        <f>[18]Agosto!$F$25</f>
        <v>77</v>
      </c>
      <c r="W22" s="104">
        <f>[18]Agosto!$F$26</f>
        <v>49</v>
      </c>
      <c r="X22" s="104">
        <f>[18]Agosto!$F$27</f>
        <v>32</v>
      </c>
      <c r="Y22" s="104">
        <f>[18]Agosto!$F$28</f>
        <v>74</v>
      </c>
      <c r="Z22" s="104">
        <f>[18]Agosto!$F$29</f>
        <v>96</v>
      </c>
      <c r="AA22" s="104">
        <f>[18]Agosto!$F$30</f>
        <v>85</v>
      </c>
      <c r="AB22" s="104">
        <f>[18]Agosto!$F$31</f>
        <v>73</v>
      </c>
      <c r="AC22" s="104">
        <f>[18]Agosto!$F$32</f>
        <v>67</v>
      </c>
      <c r="AD22" s="104">
        <f>[18]Agosto!$F$33</f>
        <v>92</v>
      </c>
      <c r="AE22" s="104">
        <f>[18]Agosto!$F$34</f>
        <v>89</v>
      </c>
      <c r="AF22" s="104">
        <f>[18]Agosto!$F$35</f>
        <v>62</v>
      </c>
      <c r="AG22" s="109">
        <f t="shared" si="2"/>
        <v>96</v>
      </c>
      <c r="AH22" s="108">
        <f t="shared" si="1"/>
        <v>65.548387096774192</v>
      </c>
      <c r="AJ22" t="s">
        <v>35</v>
      </c>
    </row>
    <row r="23" spans="1:37" x14ac:dyDescent="0.2">
      <c r="A23" s="47" t="s">
        <v>209</v>
      </c>
      <c r="B23" s="104">
        <f>[19]Agosto!$F$5</f>
        <v>43</v>
      </c>
      <c r="C23" s="104">
        <f>[19]Agosto!$F$6</f>
        <v>48</v>
      </c>
      <c r="D23" s="104">
        <f>[19]Agosto!$F$7</f>
        <v>59</v>
      </c>
      <c r="E23" s="104">
        <f>[19]Agosto!$F$8</f>
        <v>99</v>
      </c>
      <c r="F23" s="104">
        <f>[19]Agosto!$F$9</f>
        <v>99</v>
      </c>
      <c r="G23" s="104">
        <f>[19]Agosto!$F$10</f>
        <v>90</v>
      </c>
      <c r="H23" s="104">
        <f>[19]Agosto!$F$11</f>
        <v>73</v>
      </c>
      <c r="I23" s="104">
        <f>[19]Agosto!$F$12</f>
        <v>98</v>
      </c>
      <c r="J23" s="104">
        <f>[19]Agosto!$F$13</f>
        <v>91</v>
      </c>
      <c r="K23" s="104">
        <f>[19]Agosto!$F$14</f>
        <v>74</v>
      </c>
      <c r="L23" s="104">
        <f>[19]Agosto!$F$15</f>
        <v>48</v>
      </c>
      <c r="M23" s="104">
        <f>[19]Agosto!$F$16</f>
        <v>56</v>
      </c>
      <c r="N23" s="104">
        <f>[19]Agosto!$F$17</f>
        <v>50</v>
      </c>
      <c r="O23" s="104">
        <f>[19]Agosto!$F$18</f>
        <v>39</v>
      </c>
      <c r="P23" s="104">
        <f>[19]Agosto!$F$19</f>
        <v>37</v>
      </c>
      <c r="Q23" s="104">
        <f>[19]Agosto!$F$20</f>
        <v>47</v>
      </c>
      <c r="R23" s="104">
        <f>[19]Agosto!$F$21</f>
        <v>57</v>
      </c>
      <c r="S23" s="104">
        <f>[19]Agosto!$F$22</f>
        <v>52</v>
      </c>
      <c r="T23" s="104">
        <f>[19]Agosto!$F$23</f>
        <v>48</v>
      </c>
      <c r="U23" s="104">
        <f>[19]Agosto!$F$24</f>
        <v>88</v>
      </c>
      <c r="V23" s="104">
        <f>[19]Agosto!$F$25</f>
        <v>79</v>
      </c>
      <c r="W23" s="104">
        <f>[19]Agosto!$F$26</f>
        <v>43</v>
      </c>
      <c r="X23" s="104">
        <f>[19]Agosto!$F$27</f>
        <v>60</v>
      </c>
      <c r="Y23" s="104">
        <f>[19]Agosto!$F$28</f>
        <v>99</v>
      </c>
      <c r="Z23" s="104">
        <f>[19]Agosto!$F$29</f>
        <v>90</v>
      </c>
      <c r="AA23" s="104">
        <f>[19]Agosto!$F$30</f>
        <v>84</v>
      </c>
      <c r="AB23" s="104">
        <f>[19]Agosto!$F$31</f>
        <v>67</v>
      </c>
      <c r="AC23" s="104">
        <f>[19]Agosto!$F$32</f>
        <v>59</v>
      </c>
      <c r="AD23" s="104">
        <f>[19]Agosto!$F$33</f>
        <v>66</v>
      </c>
      <c r="AE23" s="104">
        <f>[19]Agosto!$F$34</f>
        <v>60</v>
      </c>
      <c r="AF23" s="104">
        <f>[19]Agosto!$F$35</f>
        <v>50</v>
      </c>
      <c r="AG23" s="109">
        <f t="shared" si="2"/>
        <v>99</v>
      </c>
      <c r="AH23" s="108">
        <f t="shared" si="1"/>
        <v>66.225806451612897</v>
      </c>
    </row>
    <row r="24" spans="1:37" x14ac:dyDescent="0.2">
      <c r="A24" s="47" t="s">
        <v>5</v>
      </c>
      <c r="B24" s="104">
        <f>[20]Agosto!$F$5</f>
        <v>58</v>
      </c>
      <c r="C24" s="104">
        <f>[20]Agosto!$F$6</f>
        <v>69</v>
      </c>
      <c r="D24" s="104">
        <f>[20]Agosto!$F$7</f>
        <v>72</v>
      </c>
      <c r="E24" s="104">
        <f>[20]Agosto!$F$8</f>
        <v>88</v>
      </c>
      <c r="F24" s="104">
        <f>[20]Agosto!$F$9</f>
        <v>87</v>
      </c>
      <c r="G24" s="104">
        <f>[20]Agosto!$F$10</f>
        <v>87</v>
      </c>
      <c r="H24" s="104">
        <f>[20]Agosto!$F$11</f>
        <v>86</v>
      </c>
      <c r="I24" s="104">
        <f>[20]Agosto!$F$12</f>
        <v>77</v>
      </c>
      <c r="J24" s="104">
        <f>[20]Agosto!$F$13</f>
        <v>57</v>
      </c>
      <c r="K24" s="104">
        <f>[20]Agosto!$F$14</f>
        <v>63</v>
      </c>
      <c r="L24" s="104">
        <f>[20]Agosto!$F$15</f>
        <v>78</v>
      </c>
      <c r="M24" s="104">
        <f>[20]Agosto!$F$16</f>
        <v>82</v>
      </c>
      <c r="N24" s="104">
        <f>[20]Agosto!$F$17</f>
        <v>77</v>
      </c>
      <c r="O24" s="104">
        <f>[20]Agosto!$F$18</f>
        <v>78</v>
      </c>
      <c r="P24" s="104">
        <f>[20]Agosto!$F$19</f>
        <v>79</v>
      </c>
      <c r="Q24" s="104">
        <f>[20]Agosto!$F$20</f>
        <v>72</v>
      </c>
      <c r="R24" s="104">
        <f>[20]Agosto!$F$21</f>
        <v>59</v>
      </c>
      <c r="S24" s="104">
        <f>[20]Agosto!$F$22</f>
        <v>54</v>
      </c>
      <c r="T24" s="104">
        <f>[20]Agosto!$F$23</f>
        <v>60</v>
      </c>
      <c r="U24" s="104">
        <f>[20]Agosto!$F$24</f>
        <v>75</v>
      </c>
      <c r="V24" s="104">
        <f>[20]Agosto!$F$25</f>
        <v>72</v>
      </c>
      <c r="W24" s="104">
        <f>[20]Agosto!$F$26</f>
        <v>68</v>
      </c>
      <c r="X24" s="104">
        <f>[20]Agosto!$F$27</f>
        <v>56</v>
      </c>
      <c r="Y24" s="104">
        <f>[20]Agosto!$F$28</f>
        <v>75</v>
      </c>
      <c r="Z24" s="104">
        <f>[20]Agosto!$F$29</f>
        <v>71</v>
      </c>
      <c r="AA24" s="104">
        <f>[20]Agosto!$F$30</f>
        <v>79</v>
      </c>
      <c r="AB24" s="104">
        <f>[20]Agosto!$F$31</f>
        <v>62</v>
      </c>
      <c r="AC24" s="104">
        <f>[20]Agosto!$F$32</f>
        <v>74</v>
      </c>
      <c r="AD24" s="104">
        <f>[20]Agosto!$F$33</f>
        <v>70</v>
      </c>
      <c r="AE24" s="104">
        <f>[20]Agosto!$F$34</f>
        <v>53</v>
      </c>
      <c r="AF24" s="104">
        <f>[20]Agosto!$F$35</f>
        <v>52</v>
      </c>
      <c r="AG24" s="109">
        <f t="shared" si="2"/>
        <v>88</v>
      </c>
      <c r="AH24" s="108">
        <f t="shared" si="1"/>
        <v>70.645161290322577</v>
      </c>
      <c r="AI24" s="12" t="s">
        <v>35</v>
      </c>
      <c r="AK24" s="12"/>
    </row>
    <row r="25" spans="1:37" x14ac:dyDescent="0.2">
      <c r="A25" s="47" t="s">
        <v>273</v>
      </c>
      <c r="B25" s="104">
        <f>[21]Agosto!$F$5</f>
        <v>91</v>
      </c>
      <c r="C25" s="104">
        <f>[21]Agosto!$F$6</f>
        <v>82</v>
      </c>
      <c r="D25" s="104">
        <f>[21]Agosto!$F$7</f>
        <v>96</v>
      </c>
      <c r="E25" s="104">
        <f>[21]Agosto!$F$8</f>
        <v>98</v>
      </c>
      <c r="F25" s="104">
        <f>[21]Agosto!$F$9</f>
        <v>98</v>
      </c>
      <c r="G25" s="104">
        <f>[21]Agosto!$F$10</f>
        <v>94</v>
      </c>
      <c r="H25" s="104">
        <f>[21]Agosto!$F$11</f>
        <v>95</v>
      </c>
      <c r="I25" s="104">
        <f>[21]Agosto!$F$12</f>
        <v>94</v>
      </c>
      <c r="J25" s="104">
        <f>[21]Agosto!$F$13</f>
        <v>68</v>
      </c>
      <c r="K25" s="104">
        <f>[21]Agosto!$F$14</f>
        <v>75</v>
      </c>
      <c r="L25" s="104">
        <f>[21]Agosto!$F$15</f>
        <v>87</v>
      </c>
      <c r="M25" s="104">
        <f>[21]Agosto!$F$16</f>
        <v>89</v>
      </c>
      <c r="N25" s="104">
        <f>[21]Agosto!$F$17</f>
        <v>74</v>
      </c>
      <c r="O25" s="104">
        <f>[21]Agosto!$F$18</f>
        <v>83</v>
      </c>
      <c r="P25" s="104">
        <f>[21]Agosto!$F$19</f>
        <v>85</v>
      </c>
      <c r="Q25" s="104">
        <f>[21]Agosto!$F$20</f>
        <v>85</v>
      </c>
      <c r="R25" s="104">
        <f>[21]Agosto!$F$21</f>
        <v>89</v>
      </c>
      <c r="S25" s="104">
        <f>[21]Agosto!$F$22</f>
        <v>85</v>
      </c>
      <c r="T25" s="104">
        <f>[21]Agosto!$F$23</f>
        <v>85</v>
      </c>
      <c r="U25" s="104">
        <f>[21]Agosto!$F$24</f>
        <v>81</v>
      </c>
      <c r="V25" s="104">
        <f>[21]Agosto!$F$25</f>
        <v>89</v>
      </c>
      <c r="W25" s="104">
        <f>[21]Agosto!$F$26</f>
        <v>86</v>
      </c>
      <c r="X25" s="104">
        <f>[21]Agosto!$F$27</f>
        <v>74</v>
      </c>
      <c r="Y25" s="104">
        <f>[21]Agosto!$F$28</f>
        <v>78</v>
      </c>
      <c r="Z25" s="104">
        <f>[21]Agosto!$F$29</f>
        <v>72</v>
      </c>
      <c r="AA25" s="104">
        <f>[21]Agosto!$F$30</f>
        <v>82</v>
      </c>
      <c r="AB25" s="104">
        <f>[21]Agosto!$F$31</f>
        <v>72</v>
      </c>
      <c r="AC25" s="104">
        <f>[21]Agosto!$F$32</f>
        <v>79</v>
      </c>
      <c r="AD25" s="104">
        <f>[21]Agosto!$F$33</f>
        <v>88</v>
      </c>
      <c r="AE25" s="104">
        <f>[21]Agosto!$F$34</f>
        <v>86</v>
      </c>
      <c r="AF25" s="104">
        <f>[21]Agosto!$F$35</f>
        <v>88</v>
      </c>
      <c r="AG25" s="109">
        <f t="shared" si="2"/>
        <v>98</v>
      </c>
      <c r="AH25" s="108">
        <f t="shared" si="1"/>
        <v>84.774193548387103</v>
      </c>
      <c r="AI25" s="12"/>
      <c r="AK25" s="12"/>
    </row>
    <row r="26" spans="1:37" x14ac:dyDescent="0.2">
      <c r="A26" s="47" t="s">
        <v>274</v>
      </c>
      <c r="B26" s="104">
        <f>[22]Agosto!$F$5</f>
        <v>86</v>
      </c>
      <c r="C26" s="104">
        <f>[22]Agosto!$F$6</f>
        <v>88</v>
      </c>
      <c r="D26" s="104">
        <f>[22]Agosto!$F$7</f>
        <v>93</v>
      </c>
      <c r="E26" s="104">
        <f>[22]Agosto!$F$8</f>
        <v>98</v>
      </c>
      <c r="F26" s="104">
        <f>[22]Agosto!$F$9</f>
        <v>98</v>
      </c>
      <c r="G26" s="104">
        <f>[22]Agosto!$F$10</f>
        <v>99</v>
      </c>
      <c r="H26" s="104">
        <f>[22]Agosto!$F$11</f>
        <v>99</v>
      </c>
      <c r="I26" s="104">
        <f>[22]Agosto!$F$12</f>
        <v>94</v>
      </c>
      <c r="J26" s="104">
        <f>[22]Agosto!$F$13</f>
        <v>77</v>
      </c>
      <c r="K26" s="104">
        <f>[22]Agosto!$F$14</f>
        <v>86</v>
      </c>
      <c r="L26" s="104">
        <f>[22]Agosto!$F$15</f>
        <v>87</v>
      </c>
      <c r="M26" s="104">
        <f>[22]Agosto!$F$16</f>
        <v>96</v>
      </c>
      <c r="N26" s="104">
        <f>[22]Agosto!$F$17</f>
        <v>98</v>
      </c>
      <c r="O26" s="104">
        <f>[22]Agosto!$F$18</f>
        <v>97</v>
      </c>
      <c r="P26" s="104">
        <f>[22]Agosto!$F$19</f>
        <v>96</v>
      </c>
      <c r="Q26" s="104">
        <f>[22]Agosto!$F$20</f>
        <v>95</v>
      </c>
      <c r="R26" s="104">
        <f>[22]Agosto!$F$21</f>
        <v>92</v>
      </c>
      <c r="S26" s="104">
        <f>[22]Agosto!$F$22</f>
        <v>86</v>
      </c>
      <c r="T26" s="104">
        <f>[22]Agosto!$F$23</f>
        <v>87</v>
      </c>
      <c r="U26" s="104">
        <f>[22]Agosto!$F$24</f>
        <v>90</v>
      </c>
      <c r="V26" s="104">
        <f>[22]Agosto!$F$25</f>
        <v>98</v>
      </c>
      <c r="W26" s="104">
        <f>[22]Agosto!$F$26</f>
        <v>87</v>
      </c>
      <c r="X26" s="104">
        <f>[22]Agosto!$F$27</f>
        <v>79</v>
      </c>
      <c r="Y26" s="104">
        <f>[22]Agosto!$F$28</f>
        <v>79</v>
      </c>
      <c r="Z26" s="104">
        <f>[22]Agosto!$F$29</f>
        <v>86</v>
      </c>
      <c r="AA26" s="104">
        <f>[22]Agosto!$F$30</f>
        <v>88</v>
      </c>
      <c r="AB26" s="104">
        <f>[22]Agosto!$F$31</f>
        <v>72</v>
      </c>
      <c r="AC26" s="104">
        <f>[22]Agosto!$F$32</f>
        <v>77</v>
      </c>
      <c r="AD26" s="104">
        <f>[22]Agosto!$F$33</f>
        <v>94</v>
      </c>
      <c r="AE26" s="104">
        <f>[22]Agosto!$F$34</f>
        <v>89</v>
      </c>
      <c r="AF26" s="104">
        <f>[22]Agosto!$F$35</f>
        <v>80</v>
      </c>
      <c r="AG26" s="109">
        <f t="shared" si="2"/>
        <v>99</v>
      </c>
      <c r="AH26" s="108">
        <f t="shared" si="1"/>
        <v>89.387096774193552</v>
      </c>
      <c r="AI26" s="12"/>
      <c r="AK26" s="12"/>
    </row>
    <row r="27" spans="1:37" x14ac:dyDescent="0.2">
      <c r="A27" s="47" t="s">
        <v>261</v>
      </c>
      <c r="B27" s="104">
        <f>[23]Agosto!$F$5</f>
        <v>38</v>
      </c>
      <c r="C27" s="104">
        <f>[23]Agosto!$F$6</f>
        <v>59</v>
      </c>
      <c r="D27" s="104">
        <f>[23]Agosto!$F$7</f>
        <v>67</v>
      </c>
      <c r="E27" s="104">
        <f>[23]Agosto!$F$8</f>
        <v>98</v>
      </c>
      <c r="F27" s="104">
        <f>[23]Agosto!$F$9</f>
        <v>99</v>
      </c>
      <c r="G27" s="104">
        <f>[23]Agosto!$F$10</f>
        <v>99</v>
      </c>
      <c r="H27" s="104">
        <f>[23]Agosto!$F$11</f>
        <v>97</v>
      </c>
      <c r="I27" s="104">
        <f>[23]Agosto!$F$12</f>
        <v>97</v>
      </c>
      <c r="J27" s="104">
        <f>[23]Agosto!$F$13</f>
        <v>91</v>
      </c>
      <c r="K27" s="104">
        <f>[23]Agosto!$F$14</f>
        <v>97</v>
      </c>
      <c r="L27" s="104">
        <f>[23]Agosto!$F$15</f>
        <v>98</v>
      </c>
      <c r="M27" s="104">
        <f>[23]Agosto!$F$16</f>
        <v>95</v>
      </c>
      <c r="N27" s="104">
        <f>[23]Agosto!$F$17</f>
        <v>90</v>
      </c>
      <c r="O27" s="104">
        <f>[23]Agosto!$F$18</f>
        <v>89</v>
      </c>
      <c r="P27" s="104">
        <f>[23]Agosto!$F$19</f>
        <v>91</v>
      </c>
      <c r="Q27" s="104">
        <f>[23]Agosto!$F$20</f>
        <v>87</v>
      </c>
      <c r="R27" s="104">
        <f>[23]Agosto!$F$21</f>
        <v>69</v>
      </c>
      <c r="S27" s="104">
        <f>[23]Agosto!$F$22</f>
        <v>71</v>
      </c>
      <c r="T27" s="104">
        <f>[23]Agosto!$F$23</f>
        <v>54</v>
      </c>
      <c r="U27" s="104">
        <f>[23]Agosto!$F$24</f>
        <v>82</v>
      </c>
      <c r="V27" s="104">
        <f>[23]Agosto!$F$25</f>
        <v>87</v>
      </c>
      <c r="W27" s="104">
        <f>[23]Agosto!$F$26</f>
        <v>56</v>
      </c>
      <c r="X27" s="104">
        <f>[23]Agosto!$F$27</f>
        <v>76</v>
      </c>
      <c r="Y27" s="104">
        <f>[23]Agosto!$F$28</f>
        <v>94</v>
      </c>
      <c r="Z27" s="104">
        <f>[23]Agosto!$F$29</f>
        <v>90</v>
      </c>
      <c r="AA27" s="104">
        <f>[23]Agosto!$F$30</f>
        <v>97</v>
      </c>
      <c r="AB27" s="104">
        <f>[23]Agosto!$F$31</f>
        <v>89</v>
      </c>
      <c r="AC27" s="104">
        <f>[23]Agosto!$F$32</f>
        <v>73</v>
      </c>
      <c r="AD27" s="104">
        <f>[23]Agosto!$F$33</f>
        <v>87</v>
      </c>
      <c r="AE27" s="104">
        <f>[23]Agosto!$F$34</f>
        <v>45</v>
      </c>
      <c r="AF27" s="104">
        <f>[23]Agosto!$F$35</f>
        <v>41</v>
      </c>
      <c r="AG27" s="109">
        <f t="shared" si="2"/>
        <v>99</v>
      </c>
      <c r="AH27" s="108">
        <f t="shared" si="1"/>
        <v>80.741935483870961</v>
      </c>
      <c r="AI27" s="12"/>
      <c r="AK27" s="12"/>
    </row>
    <row r="28" spans="1:37" x14ac:dyDescent="0.2">
      <c r="A28" s="47" t="s">
        <v>320</v>
      </c>
      <c r="B28" s="104">
        <f>[24]Agosto!$F$5</f>
        <v>88</v>
      </c>
      <c r="C28" s="104">
        <f>[24]Agosto!$F$6</f>
        <v>84</v>
      </c>
      <c r="D28" s="104">
        <f>[24]Agosto!$F$7</f>
        <v>94</v>
      </c>
      <c r="E28" s="104">
        <f>[24]Agosto!$F$8</f>
        <v>98</v>
      </c>
      <c r="F28" s="104">
        <f>[24]Agosto!$F$9</f>
        <v>98</v>
      </c>
      <c r="G28" s="104">
        <f>[24]Agosto!$F$10</f>
        <v>98</v>
      </c>
      <c r="H28" s="104">
        <f>[24]Agosto!$F$11</f>
        <v>98</v>
      </c>
      <c r="I28" s="104">
        <f>[24]Agosto!$F$12</f>
        <v>93</v>
      </c>
      <c r="J28" s="104">
        <f>[24]Agosto!$F$13</f>
        <v>81</v>
      </c>
      <c r="K28" s="104">
        <f>[24]Agosto!$F$14</f>
        <v>96</v>
      </c>
      <c r="L28" s="104">
        <f>[24]Agosto!$F$15</f>
        <v>89</v>
      </c>
      <c r="M28" s="104">
        <f>[24]Agosto!$F$16</f>
        <v>96</v>
      </c>
      <c r="N28" s="104">
        <f>[24]Agosto!$F$17</f>
        <v>97</v>
      </c>
      <c r="O28" s="104">
        <f>[24]Agosto!$F$18</f>
        <v>96</v>
      </c>
      <c r="P28" s="104">
        <f>[24]Agosto!$F$19</f>
        <v>94</v>
      </c>
      <c r="Q28" s="104">
        <f>[24]Agosto!$F$20</f>
        <v>85</v>
      </c>
      <c r="R28" s="104">
        <f>[24]Agosto!$F$21</f>
        <v>89</v>
      </c>
      <c r="S28" s="104">
        <f>[24]Agosto!$F$22</f>
        <v>89</v>
      </c>
      <c r="T28" s="104">
        <f>[24]Agosto!$F$23</f>
        <v>88</v>
      </c>
      <c r="U28" s="104">
        <f>[24]Agosto!$F$24</f>
        <v>79</v>
      </c>
      <c r="V28" s="104">
        <f>[24]Agosto!$F$25</f>
        <v>93</v>
      </c>
      <c r="W28" s="104">
        <f>[24]Agosto!$F$26</f>
        <v>82</v>
      </c>
      <c r="X28" s="104">
        <f>[24]Agosto!$F$27</f>
        <v>92</v>
      </c>
      <c r="Y28" s="104">
        <f>[24]Agosto!$F$28</f>
        <v>90</v>
      </c>
      <c r="Z28" s="104">
        <f>[24]Agosto!$F$29</f>
        <v>92</v>
      </c>
      <c r="AA28" s="104">
        <f>[24]Agosto!$F$30</f>
        <v>90</v>
      </c>
      <c r="AB28" s="104">
        <f>[24]Agosto!$F$31</f>
        <v>82</v>
      </c>
      <c r="AC28" s="104">
        <f>[24]Agosto!$F$32</f>
        <v>84</v>
      </c>
      <c r="AD28" s="104">
        <f>[24]Agosto!$F$33</f>
        <v>82</v>
      </c>
      <c r="AE28" s="104">
        <f>[24]Agosto!$F$34</f>
        <v>91</v>
      </c>
      <c r="AF28" s="104">
        <f>[24]Agosto!$F$35</f>
        <v>88</v>
      </c>
      <c r="AG28" s="109">
        <f t="shared" si="2"/>
        <v>98</v>
      </c>
      <c r="AH28" s="108">
        <f t="shared" si="1"/>
        <v>90.193548387096769</v>
      </c>
      <c r="AI28" s="12"/>
      <c r="AK28" s="12"/>
    </row>
    <row r="29" spans="1:37" x14ac:dyDescent="0.2">
      <c r="A29" s="47" t="s">
        <v>206</v>
      </c>
      <c r="B29" s="104">
        <f>[25]Agosto!$F$5</f>
        <v>81</v>
      </c>
      <c r="C29" s="104">
        <f>[25]Agosto!$F$6</f>
        <v>77</v>
      </c>
      <c r="D29" s="104">
        <f>[25]Agosto!$F$7</f>
        <v>88</v>
      </c>
      <c r="E29" s="104">
        <f>[25]Agosto!$F$8</f>
        <v>98</v>
      </c>
      <c r="F29" s="104">
        <f>[25]Agosto!$F$9</f>
        <v>99</v>
      </c>
      <c r="G29" s="104">
        <f>[25]Agosto!$F$10</f>
        <v>99</v>
      </c>
      <c r="H29" s="104">
        <f>[25]Agosto!$F$11</f>
        <v>98</v>
      </c>
      <c r="I29" s="104">
        <f>[25]Agosto!$F$12</f>
        <v>93</v>
      </c>
      <c r="J29" s="104">
        <f>[25]Agosto!$F$13</f>
        <v>82</v>
      </c>
      <c r="K29" s="104">
        <f>[25]Agosto!$F$14</f>
        <v>94</v>
      </c>
      <c r="L29" s="104">
        <f>[25]Agosto!$F$15</f>
        <v>92</v>
      </c>
      <c r="M29" s="104">
        <f>[25]Agosto!$F$16</f>
        <v>94</v>
      </c>
      <c r="N29" s="104">
        <f>[25]Agosto!$F$17</f>
        <v>96</v>
      </c>
      <c r="O29" s="104">
        <f>[25]Agosto!$F$18</f>
        <v>95</v>
      </c>
      <c r="P29" s="104">
        <f>[25]Agosto!$F$19</f>
        <v>91</v>
      </c>
      <c r="Q29" s="104">
        <f>[25]Agosto!$F$20</f>
        <v>89</v>
      </c>
      <c r="R29" s="104">
        <f>[25]Agosto!$F$21</f>
        <v>96</v>
      </c>
      <c r="S29" s="104">
        <f>[25]Agosto!$F$22</f>
        <v>89</v>
      </c>
      <c r="T29" s="104">
        <f>[25]Agosto!$F$23</f>
        <v>84</v>
      </c>
      <c r="U29" s="104">
        <f>[25]Agosto!$F$24</f>
        <v>76</v>
      </c>
      <c r="V29" s="104">
        <f>[25]Agosto!$F$25</f>
        <v>85</v>
      </c>
      <c r="W29" s="104">
        <f>[25]Agosto!$F$26</f>
        <v>78</v>
      </c>
      <c r="X29" s="104">
        <f>[25]Agosto!$F$27</f>
        <v>87</v>
      </c>
      <c r="Y29" s="104">
        <f>[25]Agosto!$F$28</f>
        <v>97</v>
      </c>
      <c r="Z29" s="104">
        <f>[25]Agosto!$F$29</f>
        <v>90</v>
      </c>
      <c r="AA29" s="104">
        <f>[25]Agosto!$F$30</f>
        <v>87</v>
      </c>
      <c r="AB29" s="104">
        <f>[25]Agosto!$F$31</f>
        <v>80</v>
      </c>
      <c r="AC29" s="104">
        <f>[25]Agosto!$F$32</f>
        <v>80</v>
      </c>
      <c r="AD29" s="104">
        <f>[25]Agosto!$F$33</f>
        <v>93</v>
      </c>
      <c r="AE29" s="104">
        <f>[25]Agosto!$F$34</f>
        <v>84</v>
      </c>
      <c r="AF29" s="104">
        <f>[25]Agosto!$F$35</f>
        <v>67</v>
      </c>
      <c r="AG29" s="109">
        <f t="shared" si="2"/>
        <v>99</v>
      </c>
      <c r="AH29" s="108">
        <f t="shared" si="1"/>
        <v>88.354838709677423</v>
      </c>
      <c r="AI29" s="12"/>
    </row>
    <row r="30" spans="1:37" x14ac:dyDescent="0.2">
      <c r="A30" s="47" t="s">
        <v>207</v>
      </c>
      <c r="B30" s="104">
        <f>[26]Agosto!$F$5</f>
        <v>93</v>
      </c>
      <c r="C30" s="104">
        <f>[26]Agosto!$F$6</f>
        <v>90</v>
      </c>
      <c r="D30" s="104">
        <f>[26]Agosto!$F$7</f>
        <v>93</v>
      </c>
      <c r="E30" s="104">
        <f>[26]Agosto!$F$8</f>
        <v>98</v>
      </c>
      <c r="F30" s="104">
        <f>[26]Agosto!$F$9</f>
        <v>98</v>
      </c>
      <c r="G30" s="104">
        <f>[26]Agosto!$F$10</f>
        <v>99</v>
      </c>
      <c r="H30" s="104">
        <f>[26]Agosto!$F$11</f>
        <v>99</v>
      </c>
      <c r="I30" s="104">
        <f>[26]Agosto!$F$12</f>
        <v>94</v>
      </c>
      <c r="J30" s="104">
        <f>[26]Agosto!$F$13</f>
        <v>89</v>
      </c>
      <c r="K30" s="104">
        <f>[26]Agosto!$F$14</f>
        <v>98</v>
      </c>
      <c r="L30" s="104">
        <f>[26]Agosto!$F$15</f>
        <v>98</v>
      </c>
      <c r="M30" s="104">
        <f>[26]Agosto!$F$16</f>
        <v>98</v>
      </c>
      <c r="N30" s="104">
        <f>[26]Agosto!$F$17</f>
        <v>96</v>
      </c>
      <c r="O30" s="104">
        <f>[26]Agosto!$F$18</f>
        <v>96</v>
      </c>
      <c r="P30" s="104">
        <f>[26]Agosto!$F$19</f>
        <v>98</v>
      </c>
      <c r="Q30" s="104">
        <f>[26]Agosto!$F$20</f>
        <v>96</v>
      </c>
      <c r="R30" s="104">
        <f>[26]Agosto!$F$21</f>
        <v>90</v>
      </c>
      <c r="S30" s="104">
        <f>[26]Agosto!$F$22</f>
        <v>88</v>
      </c>
      <c r="T30" s="104">
        <f>[26]Agosto!$F$23</f>
        <v>85</v>
      </c>
      <c r="U30" s="104">
        <f>[26]Agosto!$F$24</f>
        <v>85</v>
      </c>
      <c r="V30" s="104">
        <f>[26]Agosto!$F$25</f>
        <v>84</v>
      </c>
      <c r="W30" s="104">
        <f>[26]Agosto!$F$26</f>
        <v>88</v>
      </c>
      <c r="X30" s="104">
        <f>[26]Agosto!$F$27</f>
        <v>81</v>
      </c>
      <c r="Y30" s="104">
        <f>[26]Agosto!$F$28</f>
        <v>90</v>
      </c>
      <c r="Z30" s="104">
        <f>[26]Agosto!$F$29</f>
        <v>87</v>
      </c>
      <c r="AA30" s="104">
        <f>[26]Agosto!$F$30</f>
        <v>94</v>
      </c>
      <c r="AB30" s="104">
        <f>[26]Agosto!$F$31</f>
        <v>88</v>
      </c>
      <c r="AC30" s="104">
        <f>[26]Agosto!$F$32</f>
        <v>84</v>
      </c>
      <c r="AD30" s="104">
        <f>[26]Agosto!$F$33</f>
        <v>87</v>
      </c>
      <c r="AE30" s="104">
        <f>[26]Agosto!$F$34</f>
        <v>89</v>
      </c>
      <c r="AF30" s="104">
        <f>[26]Agosto!$F$35</f>
        <v>89</v>
      </c>
      <c r="AG30" s="109">
        <f t="shared" si="2"/>
        <v>99</v>
      </c>
      <c r="AH30" s="108">
        <f t="shared" si="1"/>
        <v>91.677419354838705</v>
      </c>
      <c r="AI30" s="12"/>
    </row>
    <row r="31" spans="1:37" x14ac:dyDescent="0.2">
      <c r="A31" s="47" t="s">
        <v>33</v>
      </c>
      <c r="B31" s="104">
        <f>[27]Agosto!$F$5</f>
        <v>58</v>
      </c>
      <c r="C31" s="104">
        <f>[27]Agosto!$F$6</f>
        <v>66</v>
      </c>
      <c r="D31" s="104">
        <f>[27]Agosto!$F$7</f>
        <v>59</v>
      </c>
      <c r="E31" s="104">
        <f>[27]Agosto!$F$8</f>
        <v>100</v>
      </c>
      <c r="F31" s="104">
        <f>[27]Agosto!$F$9</f>
        <v>98</v>
      </c>
      <c r="G31" s="104">
        <f>[27]Agosto!$F$10</f>
        <v>84</v>
      </c>
      <c r="H31" s="104">
        <f>[27]Agosto!$F$11</f>
        <v>83</v>
      </c>
      <c r="I31" s="104">
        <f>[27]Agosto!$F$12</f>
        <v>89</v>
      </c>
      <c r="J31" s="104">
        <f>[27]Agosto!$F$13</f>
        <v>97</v>
      </c>
      <c r="K31" s="104">
        <f>[27]Agosto!$F$14</f>
        <v>84</v>
      </c>
      <c r="L31" s="104">
        <f>[27]Agosto!$F$15</f>
        <v>79</v>
      </c>
      <c r="M31" s="104">
        <f>[27]Agosto!$F$16</f>
        <v>74</v>
      </c>
      <c r="N31" s="104">
        <f>[27]Agosto!$F$17</f>
        <v>69</v>
      </c>
      <c r="O31" s="104">
        <f>[27]Agosto!$F$18</f>
        <v>66</v>
      </c>
      <c r="P31" s="104">
        <f>[27]Agosto!$F$19</f>
        <v>62</v>
      </c>
      <c r="Q31" s="104">
        <f>[27]Agosto!$F$20</f>
        <v>71</v>
      </c>
      <c r="R31" s="104">
        <f>[27]Agosto!$F$21</f>
        <v>76</v>
      </c>
      <c r="S31" s="104">
        <f>[27]Agosto!$F$22</f>
        <v>59</v>
      </c>
      <c r="T31" s="104">
        <f>[27]Agosto!$F$23</f>
        <v>58</v>
      </c>
      <c r="U31" s="104">
        <f>[27]Agosto!$F$24</f>
        <v>66</v>
      </c>
      <c r="V31" s="104">
        <f>[27]Agosto!$F$25</f>
        <v>80</v>
      </c>
      <c r="W31" s="104">
        <f>[27]Agosto!$F$26</f>
        <v>60</v>
      </c>
      <c r="X31" s="104">
        <f>[27]Agosto!$F$27</f>
        <v>40</v>
      </c>
      <c r="Y31" s="104">
        <f>[27]Agosto!$F$28</f>
        <v>83</v>
      </c>
      <c r="Z31" s="104">
        <f>[27]Agosto!$F$29</f>
        <v>97</v>
      </c>
      <c r="AA31" s="104">
        <f>[27]Agosto!$F$30</f>
        <v>87</v>
      </c>
      <c r="AB31" s="104">
        <f>[27]Agosto!$F$31</f>
        <v>67</v>
      </c>
      <c r="AC31" s="104">
        <f>[27]Agosto!$F$32</f>
        <v>64</v>
      </c>
      <c r="AD31" s="104">
        <f>[27]Agosto!$F$33</f>
        <v>95</v>
      </c>
      <c r="AE31" s="104">
        <f>[27]Agosto!$F$34</f>
        <v>86</v>
      </c>
      <c r="AF31" s="104">
        <f>[27]Agosto!$F$35</f>
        <v>67</v>
      </c>
      <c r="AG31" s="109">
        <f t="shared" si="2"/>
        <v>100</v>
      </c>
      <c r="AH31" s="108">
        <f t="shared" si="1"/>
        <v>74.967741935483872</v>
      </c>
    </row>
    <row r="32" spans="1:37" x14ac:dyDescent="0.2">
      <c r="A32" s="47" t="s">
        <v>6</v>
      </c>
      <c r="B32" s="104">
        <f>[28]Agosto!$F$5</f>
        <v>91</v>
      </c>
      <c r="C32" s="104">
        <f>[28]Agosto!$F$6</f>
        <v>93</v>
      </c>
      <c r="D32" s="104">
        <f>[28]Agosto!$F$7</f>
        <v>91</v>
      </c>
      <c r="E32" s="104">
        <f>[28]Agosto!$F$8</f>
        <v>98</v>
      </c>
      <c r="F32" s="104">
        <f>[28]Agosto!$F$9</f>
        <v>99</v>
      </c>
      <c r="G32" s="104">
        <f>[28]Agosto!$F$10</f>
        <v>99</v>
      </c>
      <c r="H32" s="104">
        <f>[28]Agosto!$F$11</f>
        <v>98</v>
      </c>
      <c r="I32" s="104">
        <f>[28]Agosto!$F$12</f>
        <v>90</v>
      </c>
      <c r="J32" s="104">
        <f>[28]Agosto!$F$13</f>
        <v>81</v>
      </c>
      <c r="K32" s="104">
        <f>[28]Agosto!$F$14</f>
        <v>88</v>
      </c>
      <c r="L32" s="104">
        <f>[28]Agosto!$F$15</f>
        <v>93</v>
      </c>
      <c r="M32" s="104">
        <f>[28]Agosto!$F$16</f>
        <v>89</v>
      </c>
      <c r="N32" s="104">
        <f>[28]Agosto!$F$17</f>
        <v>91</v>
      </c>
      <c r="O32" s="104">
        <f>[28]Agosto!$F$18</f>
        <v>95</v>
      </c>
      <c r="P32" s="104">
        <f>[28]Agosto!$F$19</f>
        <v>92</v>
      </c>
      <c r="Q32" s="104">
        <f>[28]Agosto!$F$20</f>
        <v>81</v>
      </c>
      <c r="R32" s="104">
        <f>[28]Agosto!$F$21</f>
        <v>87</v>
      </c>
      <c r="S32" s="104">
        <f>[28]Agosto!$F$22</f>
        <v>86</v>
      </c>
      <c r="T32" s="104">
        <f>[28]Agosto!$F$23</f>
        <v>88</v>
      </c>
      <c r="U32" s="104">
        <f>[28]Agosto!$F$24</f>
        <v>92</v>
      </c>
      <c r="V32" s="104">
        <f>[28]Agosto!$F$25</f>
        <v>98</v>
      </c>
      <c r="W32" s="104">
        <f>[28]Agosto!$F$26</f>
        <v>93</v>
      </c>
      <c r="X32" s="104">
        <f>[28]Agosto!$F$27</f>
        <v>93</v>
      </c>
      <c r="Y32" s="104">
        <f>[28]Agosto!$F$28</f>
        <v>86</v>
      </c>
      <c r="Z32" s="104">
        <f>[28]Agosto!$F$29</f>
        <v>92</v>
      </c>
      <c r="AA32" s="104">
        <f>[28]Agosto!$F$30</f>
        <v>84</v>
      </c>
      <c r="AB32" s="104">
        <f>[28]Agosto!$F$31</f>
        <v>73</v>
      </c>
      <c r="AC32" s="104">
        <f>[28]Agosto!$F$32</f>
        <v>80</v>
      </c>
      <c r="AD32" s="104">
        <f>[28]Agosto!$F$33</f>
        <v>75</v>
      </c>
      <c r="AE32" s="104">
        <f>[28]Agosto!$F$34</f>
        <v>84</v>
      </c>
      <c r="AF32" s="104">
        <f>[28]Agosto!$F$35</f>
        <v>72</v>
      </c>
      <c r="AG32" s="109">
        <f t="shared" si="2"/>
        <v>99</v>
      </c>
      <c r="AH32" s="108">
        <f t="shared" si="1"/>
        <v>88.774193548387103</v>
      </c>
    </row>
    <row r="33" spans="1:37" x14ac:dyDescent="0.2">
      <c r="A33" s="47" t="s">
        <v>7</v>
      </c>
      <c r="B33" s="104">
        <f>[30]Agosto!$F$5</f>
        <v>62</v>
      </c>
      <c r="C33" s="104">
        <f>[30]Agosto!$F$6</f>
        <v>65</v>
      </c>
      <c r="D33" s="104">
        <f>[30]Agosto!$F$7</f>
        <v>70</v>
      </c>
      <c r="E33" s="104">
        <f>[30]Agosto!$F$8</f>
        <v>88</v>
      </c>
      <c r="F33" s="104">
        <f>[30]Agosto!$F$9</f>
        <v>100</v>
      </c>
      <c r="G33" s="104">
        <f>[30]Agosto!$F$10</f>
        <v>100</v>
      </c>
      <c r="H33" s="104">
        <f>[30]Agosto!$F$11</f>
        <v>83</v>
      </c>
      <c r="I33" s="104">
        <f>[30]Agosto!$F$12</f>
        <v>93</v>
      </c>
      <c r="J33" s="104">
        <f>[30]Agosto!$F$13</f>
        <v>99</v>
      </c>
      <c r="K33" s="104">
        <f>[30]Agosto!$F$14</f>
        <v>92</v>
      </c>
      <c r="L33" s="104">
        <f>[30]Agosto!$F$15</f>
        <v>73</v>
      </c>
      <c r="M33" s="104">
        <f>[30]Agosto!$F$16</f>
        <v>80</v>
      </c>
      <c r="N33" s="104">
        <f>[30]Agosto!$F$17</f>
        <v>82</v>
      </c>
      <c r="O33" s="104">
        <f>[30]Agosto!$F$18</f>
        <v>77</v>
      </c>
      <c r="P33" s="104">
        <f>[30]Agosto!$F$19</f>
        <v>84</v>
      </c>
      <c r="Q33" s="104">
        <f>[30]Agosto!$F$20</f>
        <v>69</v>
      </c>
      <c r="R33" s="104">
        <f>[30]Agosto!$F$21</f>
        <v>66</v>
      </c>
      <c r="S33" s="104">
        <f>[30]Agosto!$F$22</f>
        <v>67</v>
      </c>
      <c r="T33" s="104">
        <f>[30]Agosto!$F$23</f>
        <v>59</v>
      </c>
      <c r="U33" s="104">
        <f>[30]Agosto!$F$24</f>
        <v>91</v>
      </c>
      <c r="V33" s="104">
        <f>[30]Agosto!$F$25</f>
        <v>92</v>
      </c>
      <c r="W33" s="104">
        <f>[30]Agosto!$F$26</f>
        <v>76</v>
      </c>
      <c r="X33" s="104">
        <f>[30]Agosto!$F$27</f>
        <v>88</v>
      </c>
      <c r="Y33" s="104">
        <f>[30]Agosto!$F$28</f>
        <v>93</v>
      </c>
      <c r="Z33" s="104">
        <f>[30]Agosto!$F$29</f>
        <v>93</v>
      </c>
      <c r="AA33" s="104">
        <f>[30]Agosto!$F$30</f>
        <v>96</v>
      </c>
      <c r="AB33" s="104">
        <f>[30]Agosto!$F$31</f>
        <v>100</v>
      </c>
      <c r="AC33" s="104">
        <f>[30]Agosto!$F$32</f>
        <v>88</v>
      </c>
      <c r="AD33" s="104">
        <f>[30]Agosto!$F$33</f>
        <v>97</v>
      </c>
      <c r="AE33" s="104">
        <f>[30]Agosto!$F$34</f>
        <v>71</v>
      </c>
      <c r="AF33" s="104">
        <f>[30]Agosto!$F$35</f>
        <v>64</v>
      </c>
      <c r="AG33" s="109">
        <f t="shared" si="2"/>
        <v>100</v>
      </c>
      <c r="AH33" s="108">
        <f t="shared" si="1"/>
        <v>82.516129032258064</v>
      </c>
      <c r="AJ33" t="s">
        <v>35</v>
      </c>
    </row>
    <row r="34" spans="1:37" x14ac:dyDescent="0.2">
      <c r="A34" s="47" t="s">
        <v>140</v>
      </c>
      <c r="B34" s="104">
        <f>[32]Agosto!$F$5</f>
        <v>70</v>
      </c>
      <c r="C34" s="104">
        <f>[32]Agosto!$F$6</f>
        <v>72</v>
      </c>
      <c r="D34" s="104">
        <f>[32]Agosto!$F$7</f>
        <v>67</v>
      </c>
      <c r="E34" s="104">
        <f>[32]Agosto!$F$8</f>
        <v>94</v>
      </c>
      <c r="F34" s="104">
        <f>[32]Agosto!$F$9</f>
        <v>94</v>
      </c>
      <c r="G34" s="104">
        <f>[32]Agosto!$F$10</f>
        <v>94</v>
      </c>
      <c r="H34" s="104">
        <f>[32]Agosto!$F$11</f>
        <v>86</v>
      </c>
      <c r="I34" s="104">
        <f>[32]Agosto!$F$12</f>
        <v>91</v>
      </c>
      <c r="J34" s="104">
        <f>[32]Agosto!$F$13</f>
        <v>89</v>
      </c>
      <c r="K34" s="104">
        <f>[32]Agosto!$F$14</f>
        <v>91</v>
      </c>
      <c r="L34" s="104">
        <f>[32]Agosto!$F$15</f>
        <v>85</v>
      </c>
      <c r="M34" s="104">
        <f>[32]Agosto!$F$16</f>
        <v>84</v>
      </c>
      <c r="N34" s="104">
        <f>[32]Agosto!$F$17</f>
        <v>85</v>
      </c>
      <c r="O34" s="104">
        <f>[32]Agosto!$F$18</f>
        <v>83</v>
      </c>
      <c r="P34" s="104">
        <f>[32]Agosto!$F$19</f>
        <v>82</v>
      </c>
      <c r="Q34" s="104">
        <f>[32]Agosto!$F$20</f>
        <v>82</v>
      </c>
      <c r="R34" s="104">
        <f>[32]Agosto!$F$21</f>
        <v>77</v>
      </c>
      <c r="S34" s="104">
        <f>[32]Agosto!$F$22</f>
        <v>72</v>
      </c>
      <c r="T34" s="104">
        <f>[32]Agosto!$F$23</f>
        <v>61</v>
      </c>
      <c r="U34" s="104">
        <f>[32]Agosto!$F$24</f>
        <v>86</v>
      </c>
      <c r="V34" s="104">
        <f>[32]Agosto!$F$25</f>
        <v>93</v>
      </c>
      <c r="W34" s="104">
        <f>[32]Agosto!$F$26</f>
        <v>72</v>
      </c>
      <c r="X34" s="104">
        <f>[32]Agosto!$F$27</f>
        <v>77</v>
      </c>
      <c r="Y34" s="104">
        <f>[32]Agosto!$F$28</f>
        <v>85</v>
      </c>
      <c r="Z34" s="104">
        <f>[32]Agosto!$F$29</f>
        <v>88</v>
      </c>
      <c r="AA34" s="104">
        <f>[32]Agosto!$F$30</f>
        <v>89</v>
      </c>
      <c r="AB34" s="104">
        <f>[32]Agosto!$F$31</f>
        <v>94</v>
      </c>
      <c r="AC34" s="104">
        <f>[32]Agosto!$F$32</f>
        <v>76</v>
      </c>
      <c r="AD34" s="104">
        <f>[32]Agosto!$F$33</f>
        <v>93</v>
      </c>
      <c r="AE34" s="104">
        <f>[32]Agosto!$F$34</f>
        <v>74</v>
      </c>
      <c r="AF34" s="104">
        <f>[32]Agosto!$F$35</f>
        <v>68</v>
      </c>
      <c r="AG34" s="109">
        <f t="shared" si="2"/>
        <v>94</v>
      </c>
      <c r="AH34" s="108">
        <f t="shared" si="1"/>
        <v>82.387096774193552</v>
      </c>
    </row>
    <row r="35" spans="1:37" x14ac:dyDescent="0.2">
      <c r="A35" s="47" t="s">
        <v>292</v>
      </c>
      <c r="B35" s="104" t="str">
        <f>[33]Agosto!$F$5</f>
        <v>*</v>
      </c>
      <c r="C35" s="104" t="str">
        <f>[33]Agosto!$F$6</f>
        <v>*</v>
      </c>
      <c r="D35" s="104" t="str">
        <f>[33]Agosto!$F$7</f>
        <v>*</v>
      </c>
      <c r="E35" s="104" t="str">
        <f>[33]Agosto!$F$8</f>
        <v>*</v>
      </c>
      <c r="F35" s="104" t="str">
        <f>[33]Agosto!$F$9</f>
        <v>*</v>
      </c>
      <c r="G35" s="104" t="str">
        <f>[33]Agosto!$F$10</f>
        <v>*</v>
      </c>
      <c r="H35" s="104" t="str">
        <f>[33]Agosto!$F$11</f>
        <v>*</v>
      </c>
      <c r="I35" s="104" t="str">
        <f>[33]Agosto!$F$12</f>
        <v>*</v>
      </c>
      <c r="J35" s="104" t="str">
        <f>[33]Agosto!$F$13</f>
        <v>*</v>
      </c>
      <c r="K35" s="104" t="str">
        <f>[33]Agosto!$F$14</f>
        <v>*</v>
      </c>
      <c r="L35" s="104" t="str">
        <f>[33]Agosto!$F$15</f>
        <v>*</v>
      </c>
      <c r="M35" s="104" t="str">
        <f>[33]Agosto!$F$16</f>
        <v>*</v>
      </c>
      <c r="N35" s="104" t="str">
        <f>[33]Agosto!$F$17</f>
        <v>*</v>
      </c>
      <c r="O35" s="104" t="str">
        <f>[33]Agosto!$F$18</f>
        <v>*</v>
      </c>
      <c r="P35" s="104" t="str">
        <f>[33]Agosto!$F$19</f>
        <v>*</v>
      </c>
      <c r="Q35" s="104">
        <f>[33]Agosto!$F$20</f>
        <v>27</v>
      </c>
      <c r="R35" s="104">
        <f>[33]Agosto!$F$21</f>
        <v>64</v>
      </c>
      <c r="S35" s="104">
        <f>[33]Agosto!$F$22</f>
        <v>50</v>
      </c>
      <c r="T35" s="104">
        <f>[33]Agosto!$F$23</f>
        <v>47</v>
      </c>
      <c r="U35" s="104">
        <f>[33]Agosto!$F$24</f>
        <v>93</v>
      </c>
      <c r="V35" s="104">
        <f>[33]Agosto!$F$25</f>
        <v>83</v>
      </c>
      <c r="W35" s="104">
        <f>[33]Agosto!$F$26</f>
        <v>61</v>
      </c>
      <c r="X35" s="104">
        <f>[33]Agosto!$F$27</f>
        <v>57</v>
      </c>
      <c r="Y35" s="104">
        <f>[33]Agosto!$F$28</f>
        <v>98</v>
      </c>
      <c r="Z35" s="104">
        <f>[33]Agosto!$F$29</f>
        <v>93</v>
      </c>
      <c r="AA35" s="104">
        <f>[33]Agosto!$F$30</f>
        <v>81</v>
      </c>
      <c r="AB35" s="104">
        <f>[33]Agosto!$F$31</f>
        <v>68</v>
      </c>
      <c r="AC35" s="104">
        <f>[33]Agosto!$F$32</f>
        <v>63</v>
      </c>
      <c r="AD35" s="104">
        <f>[33]Agosto!$F$33</f>
        <v>71</v>
      </c>
      <c r="AE35" s="104">
        <f>[33]Agosto!$F$34</f>
        <v>70</v>
      </c>
      <c r="AF35" s="104">
        <f>[33]Agosto!$F$35</f>
        <v>51</v>
      </c>
      <c r="AG35" s="109">
        <f t="shared" si="2"/>
        <v>98</v>
      </c>
      <c r="AH35" s="108">
        <f t="shared" si="1"/>
        <v>67.3125</v>
      </c>
    </row>
    <row r="36" spans="1:37" x14ac:dyDescent="0.2">
      <c r="A36" s="47" t="s">
        <v>141</v>
      </c>
      <c r="B36" s="104">
        <f>[34]Agosto!$F$5</f>
        <v>72</v>
      </c>
      <c r="C36" s="104">
        <f>[34]Agosto!$F$6</f>
        <v>76</v>
      </c>
      <c r="D36" s="104">
        <f>[34]Agosto!$F$7</f>
        <v>67</v>
      </c>
      <c r="E36" s="104">
        <f>[34]Agosto!$F$8</f>
        <v>98</v>
      </c>
      <c r="F36" s="104">
        <f>[34]Agosto!$F$9</f>
        <v>99</v>
      </c>
      <c r="G36" s="104">
        <f>[34]Agosto!$F$10</f>
        <v>99</v>
      </c>
      <c r="H36" s="104">
        <f>[34]Agosto!$F$11</f>
        <v>97</v>
      </c>
      <c r="I36" s="104">
        <f>[34]Agosto!$F$12</f>
        <v>96</v>
      </c>
      <c r="J36" s="104">
        <f>[34]Agosto!$F$13</f>
        <v>92</v>
      </c>
      <c r="K36" s="104">
        <f>[34]Agosto!$F$14</f>
        <v>99</v>
      </c>
      <c r="L36" s="104">
        <f>[34]Agosto!$F$15</f>
        <v>97</v>
      </c>
      <c r="M36" s="104">
        <f>[34]Agosto!$F$16</f>
        <v>98</v>
      </c>
      <c r="N36" s="104">
        <f>[34]Agosto!$F$17</f>
        <v>90</v>
      </c>
      <c r="O36" s="104">
        <f>[34]Agosto!$F$18</f>
        <v>97</v>
      </c>
      <c r="P36" s="104">
        <f>[34]Agosto!$F$19</f>
        <v>96</v>
      </c>
      <c r="Q36" s="104">
        <f>[34]Agosto!$F$20</f>
        <v>78</v>
      </c>
      <c r="R36" s="104">
        <f>[34]Agosto!$F$21</f>
        <v>86</v>
      </c>
      <c r="S36" s="104">
        <f>[34]Agosto!$F$22</f>
        <v>67</v>
      </c>
      <c r="T36" s="104">
        <f>[34]Agosto!$F$23</f>
        <v>96</v>
      </c>
      <c r="U36" s="104">
        <f>[34]Agosto!$F$24</f>
        <v>97</v>
      </c>
      <c r="V36" s="104">
        <f>[34]Agosto!$F$25</f>
        <v>94</v>
      </c>
      <c r="W36" s="104">
        <f>[34]Agosto!$F$26</f>
        <v>78</v>
      </c>
      <c r="X36" s="104">
        <f>[34]Agosto!$F$27</f>
        <v>93</v>
      </c>
      <c r="Y36" s="104">
        <f>[34]Agosto!$F$28</f>
        <v>95</v>
      </c>
      <c r="Z36" s="104">
        <f>[34]Agosto!$F$29</f>
        <v>95</v>
      </c>
      <c r="AA36" s="104">
        <f>[34]Agosto!$F$30</f>
        <v>95</v>
      </c>
      <c r="AB36" s="104">
        <f>[34]Agosto!$F$31</f>
        <v>99</v>
      </c>
      <c r="AC36" s="104">
        <f>[34]Agosto!$F$32</f>
        <v>99</v>
      </c>
      <c r="AD36" s="104">
        <f>[34]Agosto!$F$33</f>
        <v>96</v>
      </c>
      <c r="AE36" s="104">
        <f>[34]Agosto!$F$34</f>
        <v>81</v>
      </c>
      <c r="AF36" s="104">
        <f>[34]Agosto!$F$35</f>
        <v>71</v>
      </c>
      <c r="AG36" s="109">
        <f t="shared" si="2"/>
        <v>99</v>
      </c>
      <c r="AH36" s="108">
        <f t="shared" si="1"/>
        <v>90.096774193548384</v>
      </c>
      <c r="AI36" s="12" t="s">
        <v>35</v>
      </c>
    </row>
    <row r="37" spans="1:37" x14ac:dyDescent="0.2">
      <c r="A37" s="47" t="s">
        <v>293</v>
      </c>
      <c r="B37" s="104" t="str">
        <f>[35]Agosto!$F$5</f>
        <v>*</v>
      </c>
      <c r="C37" s="104" t="str">
        <f>[35]Agosto!$F$6</f>
        <v>*</v>
      </c>
      <c r="D37" s="104" t="str">
        <f>[35]Agosto!$F$7</f>
        <v>*</v>
      </c>
      <c r="E37" s="104" t="str">
        <f>[35]Agosto!$F$8</f>
        <v>*</v>
      </c>
      <c r="F37" s="104" t="str">
        <f>[35]Agosto!$F$9</f>
        <v>*</v>
      </c>
      <c r="G37" s="104" t="str">
        <f>[35]Agosto!$F$10</f>
        <v>*</v>
      </c>
      <c r="H37" s="104" t="str">
        <f>[35]Agosto!$F$11</f>
        <v>*</v>
      </c>
      <c r="I37" s="104" t="str">
        <f>[35]Agosto!$F$12</f>
        <v>*</v>
      </c>
      <c r="J37" s="104" t="str">
        <f>[35]Agosto!$F$13</f>
        <v>*</v>
      </c>
      <c r="K37" s="104" t="str">
        <f>[35]Agosto!$F$14</f>
        <v>*</v>
      </c>
      <c r="L37" s="104" t="str">
        <f>[35]Agosto!$F$15</f>
        <v>*</v>
      </c>
      <c r="M37" s="104" t="str">
        <f>[35]Agosto!$F$16</f>
        <v>*</v>
      </c>
      <c r="N37" s="104" t="str">
        <f>[35]Agosto!$F$17</f>
        <v>*</v>
      </c>
      <c r="O37" s="104" t="str">
        <f>[35]Agosto!$F$18</f>
        <v>*</v>
      </c>
      <c r="P37" s="104" t="str">
        <f>[35]Agosto!$F$19</f>
        <v>*</v>
      </c>
      <c r="Q37" s="104" t="str">
        <f>[35]Agosto!$F$20</f>
        <v>*</v>
      </c>
      <c r="R37" s="104" t="str">
        <f>[35]Agosto!$F$21</f>
        <v>*</v>
      </c>
      <c r="S37" s="104" t="str">
        <f>[35]Agosto!$F$22</f>
        <v>*</v>
      </c>
      <c r="T37" s="104" t="str">
        <f>[35]Agosto!$F$23</f>
        <v>*</v>
      </c>
      <c r="U37" s="104" t="str">
        <f>[35]Agosto!$F$24</f>
        <v>*</v>
      </c>
      <c r="V37" s="104" t="str">
        <f>[35]Agosto!$F$25</f>
        <v>*</v>
      </c>
      <c r="W37" s="104" t="str">
        <f>[35]Agosto!$F$26</f>
        <v>*</v>
      </c>
      <c r="X37" s="104">
        <f>[35]Agosto!$F$27</f>
        <v>26</v>
      </c>
      <c r="Y37" s="104">
        <f>[35]Agosto!$F$28</f>
        <v>83</v>
      </c>
      <c r="Z37" s="104">
        <f>[35]Agosto!$F$29</f>
        <v>88</v>
      </c>
      <c r="AA37" s="104">
        <f>[35]Agosto!$F$30</f>
        <v>91</v>
      </c>
      <c r="AB37" s="104">
        <f>[35]Agosto!$F$31</f>
        <v>91</v>
      </c>
      <c r="AC37" s="104">
        <f>[35]Agosto!$F$32</f>
        <v>91</v>
      </c>
      <c r="AD37" s="104">
        <f>[35]Agosto!$F$33</f>
        <v>99</v>
      </c>
      <c r="AE37" s="104">
        <f>[35]Agosto!$F$34</f>
        <v>98</v>
      </c>
      <c r="AF37" s="104">
        <f>[35]Agosto!$F$35</f>
        <v>88</v>
      </c>
      <c r="AG37" s="109">
        <f t="shared" si="2"/>
        <v>99</v>
      </c>
      <c r="AH37" s="108">
        <f t="shared" si="1"/>
        <v>83.888888888888886</v>
      </c>
      <c r="AI37" s="12"/>
    </row>
    <row r="38" spans="1:37" x14ac:dyDescent="0.2">
      <c r="A38" s="47" t="s">
        <v>142</v>
      </c>
      <c r="B38" s="104">
        <f>[36]Agosto!$F$5</f>
        <v>66</v>
      </c>
      <c r="C38" s="104">
        <f>[36]Agosto!$F$6</f>
        <v>70</v>
      </c>
      <c r="D38" s="104">
        <f>[36]Agosto!$F$7</f>
        <v>72</v>
      </c>
      <c r="E38" s="104">
        <f>[36]Agosto!$F$8</f>
        <v>100</v>
      </c>
      <c r="F38" s="104">
        <f>[36]Agosto!$F$9</f>
        <v>100</v>
      </c>
      <c r="G38" s="104">
        <f>[36]Agosto!$F$10</f>
        <v>100</v>
      </c>
      <c r="H38" s="104">
        <f>[36]Agosto!$F$11</f>
        <v>98</v>
      </c>
      <c r="I38" s="104">
        <f>[36]Agosto!$F$12</f>
        <v>100</v>
      </c>
      <c r="J38" s="104">
        <f>[36]Agosto!$F$13</f>
        <v>100</v>
      </c>
      <c r="K38" s="104">
        <f>[36]Agosto!$F$14</f>
        <v>82</v>
      </c>
      <c r="L38" s="104">
        <f>[36]Agosto!$F$15</f>
        <v>100</v>
      </c>
      <c r="M38" s="104">
        <f>[36]Agosto!$F$16</f>
        <v>83</v>
      </c>
      <c r="N38" s="104">
        <f>[36]Agosto!$F$17</f>
        <v>84</v>
      </c>
      <c r="O38" s="104">
        <f>[36]Agosto!$F$18</f>
        <v>87</v>
      </c>
      <c r="P38" s="104">
        <f>[36]Agosto!$F$19</f>
        <v>72</v>
      </c>
      <c r="Q38" s="104">
        <f>[36]Agosto!$F$20</f>
        <v>74</v>
      </c>
      <c r="R38" s="104">
        <f>[36]Agosto!$F$21</f>
        <v>75</v>
      </c>
      <c r="S38" s="104">
        <f>[36]Agosto!$F$22</f>
        <v>75</v>
      </c>
      <c r="T38" s="104">
        <f>[36]Agosto!$F$23</f>
        <v>67</v>
      </c>
      <c r="U38" s="104">
        <f>[36]Agosto!$F$24</f>
        <v>100</v>
      </c>
      <c r="V38" s="104">
        <f>[36]Agosto!$F$25</f>
        <v>100</v>
      </c>
      <c r="W38" s="104">
        <f>[36]Agosto!$F$26</f>
        <v>78</v>
      </c>
      <c r="X38" s="104">
        <f>[36]Agosto!$F$27</f>
        <v>87</v>
      </c>
      <c r="Y38" s="104">
        <f>[36]Agosto!$F$28</f>
        <v>98</v>
      </c>
      <c r="Z38" s="104">
        <f>[36]Agosto!$F$29</f>
        <v>99</v>
      </c>
      <c r="AA38" s="104">
        <f>[36]Agosto!$F$30</f>
        <v>100</v>
      </c>
      <c r="AB38" s="104">
        <f>[36]Agosto!$F$31</f>
        <v>100</v>
      </c>
      <c r="AC38" s="104">
        <f>[36]Agosto!$F$32</f>
        <v>91</v>
      </c>
      <c r="AD38" s="104">
        <f>[36]Agosto!$F$33</f>
        <v>100</v>
      </c>
      <c r="AE38" s="104">
        <f>[36]Agosto!$F$34</f>
        <v>78</v>
      </c>
      <c r="AF38" s="104">
        <f>[36]Agosto!$F$35</f>
        <v>70</v>
      </c>
      <c r="AG38" s="109">
        <f t="shared" si="2"/>
        <v>100</v>
      </c>
      <c r="AH38" s="108">
        <f t="shared" si="1"/>
        <v>87.290322580645167</v>
      </c>
      <c r="AJ38" t="s">
        <v>35</v>
      </c>
    </row>
    <row r="39" spans="1:37" x14ac:dyDescent="0.2">
      <c r="A39" s="47" t="s">
        <v>8</v>
      </c>
      <c r="B39" s="104">
        <f>[37]Agosto!$F$5</f>
        <v>81</v>
      </c>
      <c r="C39" s="104">
        <f>[37]Agosto!$F$6</f>
        <v>81</v>
      </c>
      <c r="D39" s="104">
        <f>[37]Agosto!$F$7</f>
        <v>69</v>
      </c>
      <c r="E39" s="104">
        <f>[37]Agosto!$F$8</f>
        <v>100</v>
      </c>
      <c r="F39" s="104">
        <f>[37]Agosto!$F$9</f>
        <v>100</v>
      </c>
      <c r="G39" s="104">
        <f>[37]Agosto!$F$10</f>
        <v>100</v>
      </c>
      <c r="H39" s="104">
        <f>[37]Agosto!$F$11</f>
        <v>100</v>
      </c>
      <c r="I39" s="104">
        <f>[37]Agosto!$F$12</f>
        <v>100</v>
      </c>
      <c r="J39" s="104">
        <f>[37]Agosto!$F$13</f>
        <v>100</v>
      </c>
      <c r="K39" s="104">
        <f>[37]Agosto!$F$14</f>
        <v>100</v>
      </c>
      <c r="L39" s="104">
        <f>[37]Agosto!$F$15</f>
        <v>98</v>
      </c>
      <c r="M39" s="104">
        <f>[37]Agosto!$F$16</f>
        <v>100</v>
      </c>
      <c r="N39" s="104">
        <f>[37]Agosto!$F$17</f>
        <v>77</v>
      </c>
      <c r="O39" s="104">
        <f>[37]Agosto!$F$18</f>
        <v>87</v>
      </c>
      <c r="P39" s="104">
        <f>[37]Agosto!$F$19</f>
        <v>100</v>
      </c>
      <c r="Q39" s="104">
        <f>[37]Agosto!$F$20</f>
        <v>90</v>
      </c>
      <c r="R39" s="104">
        <f>[37]Agosto!$F$21</f>
        <v>77</v>
      </c>
      <c r="S39" s="104">
        <f>[37]Agosto!$F$22</f>
        <v>70</v>
      </c>
      <c r="T39" s="104">
        <f>[37]Agosto!$F$23</f>
        <v>98</v>
      </c>
      <c r="U39" s="104">
        <f>[37]Agosto!$F$24</f>
        <v>90</v>
      </c>
      <c r="V39" s="104">
        <f>[37]Agosto!$F$25</f>
        <v>84</v>
      </c>
      <c r="W39" s="104">
        <f>[37]Agosto!$F$26</f>
        <v>81</v>
      </c>
      <c r="X39" s="104">
        <f>[37]Agosto!$F$27</f>
        <v>91</v>
      </c>
      <c r="Y39" s="104">
        <f>[37]Agosto!$F$28</f>
        <v>100</v>
      </c>
      <c r="Z39" s="104">
        <f>[37]Agosto!$F$29</f>
        <v>98</v>
      </c>
      <c r="AA39" s="104">
        <f>[37]Agosto!$F$30</f>
        <v>100</v>
      </c>
      <c r="AB39" s="104">
        <f>[37]Agosto!$F$31</f>
        <v>100</v>
      </c>
      <c r="AC39" s="104">
        <f>[37]Agosto!$F$32</f>
        <v>100</v>
      </c>
      <c r="AD39" s="104">
        <f>[37]Agosto!$F$33</f>
        <v>100</v>
      </c>
      <c r="AE39" s="104">
        <f>[37]Agosto!$F$34</f>
        <v>88</v>
      </c>
      <c r="AF39" s="104">
        <f>[37]Agosto!$F$35</f>
        <v>81</v>
      </c>
      <c r="AG39" s="109">
        <f t="shared" si="2"/>
        <v>100</v>
      </c>
      <c r="AH39" s="108">
        <f t="shared" si="1"/>
        <v>91.645161290322577</v>
      </c>
      <c r="AJ39" t="s">
        <v>35</v>
      </c>
    </row>
    <row r="40" spans="1:37" x14ac:dyDescent="0.2">
      <c r="A40" s="47" t="s">
        <v>9</v>
      </c>
      <c r="B40" s="104">
        <f>[38]Agosto!$F$5</f>
        <v>64</v>
      </c>
      <c r="C40" s="104">
        <f>[38]Agosto!$F$6</f>
        <v>67</v>
      </c>
      <c r="D40" s="104">
        <f>[38]Agosto!$F$7</f>
        <v>62</v>
      </c>
      <c r="E40" s="104">
        <f>[38]Agosto!$F$8</f>
        <v>95</v>
      </c>
      <c r="F40" s="104">
        <f>[38]Agosto!$F$9</f>
        <v>96</v>
      </c>
      <c r="G40" s="104">
        <f>[38]Agosto!$F$10</f>
        <v>89</v>
      </c>
      <c r="H40" s="104">
        <f>[38]Agosto!$F$11</f>
        <v>86</v>
      </c>
      <c r="I40" s="104">
        <f>[38]Agosto!$F$12</f>
        <v>89</v>
      </c>
      <c r="J40" s="104">
        <f>[38]Agosto!$F$13</f>
        <v>86</v>
      </c>
      <c r="K40" s="104">
        <f>[38]Agosto!$F$14</f>
        <v>85</v>
      </c>
      <c r="L40" s="104">
        <f>[38]Agosto!$F$15</f>
        <v>63</v>
      </c>
      <c r="M40" s="104">
        <f>[38]Agosto!$F$16</f>
        <v>72</v>
      </c>
      <c r="N40" s="104">
        <f>[38]Agosto!$F$17</f>
        <v>80</v>
      </c>
      <c r="O40" s="104">
        <f>[38]Agosto!$F$18</f>
        <v>56</v>
      </c>
      <c r="P40" s="104">
        <f>[38]Agosto!$F$19</f>
        <v>69</v>
      </c>
      <c r="Q40" s="104">
        <f>[38]Agosto!$F$20</f>
        <v>82</v>
      </c>
      <c r="R40" s="104">
        <f>[38]Agosto!$F$21</f>
        <v>77</v>
      </c>
      <c r="S40" s="104">
        <f>[38]Agosto!$F$22</f>
        <v>65</v>
      </c>
      <c r="T40" s="104">
        <f>[38]Agosto!$F$23</f>
        <v>51</v>
      </c>
      <c r="U40" s="104">
        <f>[38]Agosto!$F$24</f>
        <v>91</v>
      </c>
      <c r="V40" s="104">
        <f>[38]Agosto!$F$25</f>
        <v>92</v>
      </c>
      <c r="W40" s="104">
        <f>[38]Agosto!$F$26</f>
        <v>70</v>
      </c>
      <c r="X40" s="104">
        <f>[38]Agosto!$F$27</f>
        <v>62</v>
      </c>
      <c r="Y40" s="104">
        <f>[38]Agosto!$F$28</f>
        <v>87</v>
      </c>
      <c r="Z40" s="104">
        <f>[38]Agosto!$F$29</f>
        <v>88</v>
      </c>
      <c r="AA40" s="104">
        <f>[38]Agosto!$F$30</f>
        <v>89</v>
      </c>
      <c r="AB40" s="104">
        <f>[38]Agosto!$F$31</f>
        <v>91</v>
      </c>
      <c r="AC40" s="104">
        <f>[38]Agosto!$F$32</f>
        <v>75</v>
      </c>
      <c r="AD40" s="104">
        <f>[38]Agosto!$F$33</f>
        <v>86</v>
      </c>
      <c r="AE40" s="104">
        <f>[38]Agosto!$F$34</f>
        <v>77</v>
      </c>
      <c r="AF40" s="104">
        <f>[38]Agosto!$F$35</f>
        <v>73</v>
      </c>
      <c r="AG40" s="109">
        <f t="shared" si="2"/>
        <v>96</v>
      </c>
      <c r="AH40" s="108">
        <f t="shared" si="1"/>
        <v>77.903225806451616</v>
      </c>
      <c r="AJ40" t="s">
        <v>35</v>
      </c>
    </row>
    <row r="41" spans="1:37" x14ac:dyDescent="0.2">
      <c r="A41" s="47" t="s">
        <v>32</v>
      </c>
      <c r="B41" s="104">
        <f>[39]Agosto!$F$5</f>
        <v>69</v>
      </c>
      <c r="C41" s="104">
        <f>[39]Agosto!$F$6</f>
        <v>81</v>
      </c>
      <c r="D41" s="104">
        <f>[39]Agosto!$F$7</f>
        <v>83</v>
      </c>
      <c r="E41" s="104">
        <f>[39]Agosto!$F$8</f>
        <v>94</v>
      </c>
      <c r="F41" s="104">
        <f>[39]Agosto!$F$9</f>
        <v>98</v>
      </c>
      <c r="G41" s="104">
        <f>[39]Agosto!$F$10</f>
        <v>92</v>
      </c>
      <c r="H41" s="104">
        <f>[39]Agosto!$F$11</f>
        <v>90</v>
      </c>
      <c r="I41" s="104">
        <f>[39]Agosto!$F$12</f>
        <v>85</v>
      </c>
      <c r="J41" s="104">
        <f>[39]Agosto!$F$13</f>
        <v>80</v>
      </c>
      <c r="K41" s="104">
        <f>[39]Agosto!$F$14</f>
        <v>96</v>
      </c>
      <c r="L41" s="104">
        <f>[39]Agosto!$F$15</f>
        <v>89</v>
      </c>
      <c r="M41" s="104">
        <f>[39]Agosto!$F$16</f>
        <v>82</v>
      </c>
      <c r="N41" s="104">
        <f>[39]Agosto!$F$17</f>
        <v>90</v>
      </c>
      <c r="O41" s="104">
        <f>[39]Agosto!$F$18</f>
        <v>89</v>
      </c>
      <c r="P41" s="104">
        <f>[39]Agosto!$F$19</f>
        <v>96</v>
      </c>
      <c r="Q41" s="104">
        <f>[39]Agosto!$F$20</f>
        <v>100</v>
      </c>
      <c r="R41" s="104">
        <f>[39]Agosto!$F$21</f>
        <v>82</v>
      </c>
      <c r="S41" s="104">
        <f>[39]Agosto!$F$22</f>
        <v>84</v>
      </c>
      <c r="T41" s="104">
        <f>[39]Agosto!$F$23</f>
        <v>62</v>
      </c>
      <c r="U41" s="104">
        <f>[39]Agosto!$F$24</f>
        <v>85</v>
      </c>
      <c r="V41" s="104">
        <f>[39]Agosto!$F$25</f>
        <v>89</v>
      </c>
      <c r="W41" s="104">
        <f>[39]Agosto!$F$26</f>
        <v>71</v>
      </c>
      <c r="X41" s="104">
        <f>[39]Agosto!$F$27</f>
        <v>87</v>
      </c>
      <c r="Y41" s="104">
        <f>[39]Agosto!$F$28</f>
        <v>92</v>
      </c>
      <c r="Z41" s="104">
        <f>[39]Agosto!$F$29</f>
        <v>89</v>
      </c>
      <c r="AA41" s="104">
        <f>[39]Agosto!$F$30</f>
        <v>90</v>
      </c>
      <c r="AB41" s="104">
        <f>[39]Agosto!$F$31</f>
        <v>100</v>
      </c>
      <c r="AC41" s="104">
        <f>[39]Agosto!$F$32</f>
        <v>87</v>
      </c>
      <c r="AD41" s="104">
        <f>[39]Agosto!$F$33</f>
        <v>92</v>
      </c>
      <c r="AE41" s="104">
        <f>[39]Agosto!$F$34</f>
        <v>81</v>
      </c>
      <c r="AF41" s="104">
        <f>[39]Agosto!$F$35</f>
        <v>75</v>
      </c>
      <c r="AG41" s="109">
        <f t="shared" si="2"/>
        <v>100</v>
      </c>
      <c r="AH41" s="108">
        <f t="shared" si="1"/>
        <v>86.451612903225808</v>
      </c>
      <c r="AJ41" t="s">
        <v>35</v>
      </c>
    </row>
    <row r="42" spans="1:37" hidden="1" x14ac:dyDescent="0.2">
      <c r="A42" s="47" t="s">
        <v>10</v>
      </c>
      <c r="B42" s="104" t="str">
        <f>[40]Agosto!$F$5</f>
        <v>*</v>
      </c>
      <c r="C42" s="104" t="str">
        <f>[40]Agosto!$F$6</f>
        <v>*</v>
      </c>
      <c r="D42" s="104" t="str">
        <f>[40]Agosto!$F$7</f>
        <v>*</v>
      </c>
      <c r="E42" s="104" t="str">
        <f>[40]Agosto!$F$8</f>
        <v>*</v>
      </c>
      <c r="F42" s="104" t="str">
        <f>[40]Agosto!$F$9</f>
        <v>*</v>
      </c>
      <c r="G42" s="104" t="str">
        <f>[40]Agosto!$F$10</f>
        <v>*</v>
      </c>
      <c r="H42" s="104" t="str">
        <f>[40]Agosto!$F$11</f>
        <v>*</v>
      </c>
      <c r="I42" s="104" t="str">
        <f>[40]Agosto!$F$12</f>
        <v>*</v>
      </c>
      <c r="J42" s="104" t="str">
        <f>[40]Agosto!$F$13</f>
        <v>*</v>
      </c>
      <c r="K42" s="104" t="str">
        <f>[40]Agosto!$F$14</f>
        <v>*</v>
      </c>
      <c r="L42" s="104" t="str">
        <f>[40]Agosto!$F$15</f>
        <v>*</v>
      </c>
      <c r="M42" s="104" t="str">
        <f>[40]Agosto!$F$16</f>
        <v>*</v>
      </c>
      <c r="N42" s="104" t="str">
        <f>[40]Agosto!$F$17</f>
        <v>*</v>
      </c>
      <c r="O42" s="104" t="str">
        <f>[40]Agosto!$F$18</f>
        <v>*</v>
      </c>
      <c r="P42" s="104" t="str">
        <f>[40]Agosto!$F$19</f>
        <v>*</v>
      </c>
      <c r="Q42" s="104" t="str">
        <f>[40]Agosto!$F$20</f>
        <v>*</v>
      </c>
      <c r="R42" s="104" t="str">
        <f>[40]Agosto!$F$21</f>
        <v>*</v>
      </c>
      <c r="S42" s="104" t="str">
        <f>[40]Agosto!$F$22</f>
        <v>*</v>
      </c>
      <c r="T42" s="104" t="str">
        <f>[40]Agosto!$F$23</f>
        <v>*</v>
      </c>
      <c r="U42" s="104" t="str">
        <f>[40]Agosto!$F$24</f>
        <v>*</v>
      </c>
      <c r="V42" s="104" t="str">
        <f>[40]Agosto!$F$25</f>
        <v>*</v>
      </c>
      <c r="W42" s="104" t="str">
        <f>[40]Agosto!$F$26</f>
        <v>*</v>
      </c>
      <c r="X42" s="104" t="str">
        <f>[40]Agosto!$F$27</f>
        <v>*</v>
      </c>
      <c r="Y42" s="104" t="str">
        <f>[40]Agosto!$F$28</f>
        <v>*</v>
      </c>
      <c r="Z42" s="104" t="str">
        <f>[40]Agosto!$F$29</f>
        <v>*</v>
      </c>
      <c r="AA42" s="104" t="str">
        <f>[40]Agosto!$F$30</f>
        <v>*</v>
      </c>
      <c r="AB42" s="104" t="str">
        <f>[40]Agosto!$F$31</f>
        <v>*</v>
      </c>
      <c r="AC42" s="104" t="str">
        <f>[40]Agosto!$F$32</f>
        <v>*</v>
      </c>
      <c r="AD42" s="104" t="str">
        <f>[40]Agosto!$F$33</f>
        <v>*</v>
      </c>
      <c r="AE42" s="104" t="str">
        <f>[40]Agosto!$F$34</f>
        <v>*</v>
      </c>
      <c r="AF42" s="104" t="str">
        <f>[40]Agosto!$F$35</f>
        <v>*</v>
      </c>
      <c r="AG42" s="109">
        <f t="shared" si="2"/>
        <v>0</v>
      </c>
      <c r="AH42" s="108" t="s">
        <v>154</v>
      </c>
      <c r="AJ42" t="s">
        <v>35</v>
      </c>
    </row>
    <row r="43" spans="1:37" x14ac:dyDescent="0.2">
      <c r="A43" s="47" t="s">
        <v>143</v>
      </c>
      <c r="B43" s="104">
        <f>[41]Agosto!$F$5</f>
        <v>68</v>
      </c>
      <c r="C43" s="104">
        <f>[41]Agosto!$F$6</f>
        <v>78</v>
      </c>
      <c r="D43" s="104">
        <f>[41]Agosto!$F$7</f>
        <v>79</v>
      </c>
      <c r="E43" s="104">
        <f>[41]Agosto!$F$8</f>
        <v>100</v>
      </c>
      <c r="F43" s="104">
        <f>[41]Agosto!$F$9</f>
        <v>100</v>
      </c>
      <c r="G43" s="104">
        <f>[41]Agosto!$F$10</f>
        <v>100</v>
      </c>
      <c r="H43" s="104">
        <f>[41]Agosto!$F$11</f>
        <v>92</v>
      </c>
      <c r="I43" s="104">
        <f>[41]Agosto!$F$12</f>
        <v>96</v>
      </c>
      <c r="J43" s="104">
        <f>[41]Agosto!$F$13</f>
        <v>98</v>
      </c>
      <c r="K43" s="104">
        <f>[41]Agosto!$F$14</f>
        <v>96</v>
      </c>
      <c r="L43" s="104">
        <f>[41]Agosto!$F$15</f>
        <v>78</v>
      </c>
      <c r="M43" s="104">
        <f>[41]Agosto!$F$16</f>
        <v>79</v>
      </c>
      <c r="N43" s="104">
        <f>[41]Agosto!$F$17</f>
        <v>83</v>
      </c>
      <c r="O43" s="104">
        <f>[41]Agosto!$F$18</f>
        <v>73</v>
      </c>
      <c r="P43" s="104">
        <f>[41]Agosto!$F$19</f>
        <v>79</v>
      </c>
      <c r="Q43" s="104">
        <f>[41]Agosto!$F$20</f>
        <v>90</v>
      </c>
      <c r="R43" s="104">
        <f>[41]Agosto!$F$21</f>
        <v>79</v>
      </c>
      <c r="S43" s="104">
        <f>[41]Agosto!$F$22</f>
        <v>74</v>
      </c>
      <c r="T43" s="104">
        <f>[41]Agosto!$F$23</f>
        <v>96</v>
      </c>
      <c r="U43" s="104">
        <f>[41]Agosto!$F$24</f>
        <v>99</v>
      </c>
      <c r="V43" s="104">
        <f>[41]Agosto!$F$25</f>
        <v>99</v>
      </c>
      <c r="W43" s="104">
        <f>[41]Agosto!$F$26</f>
        <v>85</v>
      </c>
      <c r="X43" s="104">
        <f>[41]Agosto!$F$27</f>
        <v>99</v>
      </c>
      <c r="Y43" s="104">
        <f>[41]Agosto!$F$28</f>
        <v>98</v>
      </c>
      <c r="Z43" s="104">
        <f>[41]Agosto!$F$29</f>
        <v>98</v>
      </c>
      <c r="AA43" s="104">
        <f>[41]Agosto!$F$30</f>
        <v>98</v>
      </c>
      <c r="AB43" s="104">
        <f>[41]Agosto!$F$31</f>
        <v>99</v>
      </c>
      <c r="AC43" s="104">
        <f>[41]Agosto!$F$32</f>
        <v>84</v>
      </c>
      <c r="AD43" s="104">
        <f>[41]Agosto!$F$33</f>
        <v>99</v>
      </c>
      <c r="AE43" s="104">
        <f>[41]Agosto!$F$34</f>
        <v>83</v>
      </c>
      <c r="AF43" s="104">
        <f>[41]Agosto!$F$35</f>
        <v>71</v>
      </c>
      <c r="AG43" s="109">
        <f t="shared" si="2"/>
        <v>100</v>
      </c>
      <c r="AH43" s="108">
        <f t="shared" si="1"/>
        <v>88.709677419354833</v>
      </c>
      <c r="AI43" s="12" t="s">
        <v>35</v>
      </c>
    </row>
    <row r="44" spans="1:37" x14ac:dyDescent="0.2">
      <c r="A44" s="47" t="s">
        <v>11</v>
      </c>
      <c r="B44" s="104">
        <f>[42]Agosto!$F$5</f>
        <v>90</v>
      </c>
      <c r="C44" s="104">
        <f>[42]Agosto!$F$6</f>
        <v>88</v>
      </c>
      <c r="D44" s="104">
        <f>[42]Agosto!$F$7</f>
        <v>89</v>
      </c>
      <c r="E44" s="104">
        <f>[42]Agosto!$F$8</f>
        <v>96</v>
      </c>
      <c r="F44" s="104">
        <f>[42]Agosto!$F$9</f>
        <v>94</v>
      </c>
      <c r="G44" s="104">
        <f>[42]Agosto!$F$10</f>
        <v>97</v>
      </c>
      <c r="H44" s="104">
        <f>[42]Agosto!$F$11</f>
        <v>94</v>
      </c>
      <c r="I44" s="104">
        <f>[42]Agosto!$F$12</f>
        <v>87</v>
      </c>
      <c r="J44" s="104">
        <f>[42]Agosto!$F$13</f>
        <v>90</v>
      </c>
      <c r="K44" s="104">
        <f>[42]Agosto!$F$14</f>
        <v>94</v>
      </c>
      <c r="L44" s="104">
        <f>[42]Agosto!$F$15</f>
        <v>91</v>
      </c>
      <c r="M44" s="104">
        <f>[42]Agosto!$F$16</f>
        <v>91</v>
      </c>
      <c r="N44" s="104">
        <f>[42]Agosto!$F$17</f>
        <v>93</v>
      </c>
      <c r="O44" s="104">
        <f>[42]Agosto!$F$18</f>
        <v>83</v>
      </c>
      <c r="P44" s="104">
        <f>[42]Agosto!$F$19</f>
        <v>87</v>
      </c>
      <c r="Q44" s="104">
        <f>[42]Agosto!$F$20</f>
        <v>92</v>
      </c>
      <c r="R44" s="104">
        <f>[42]Agosto!$F$21</f>
        <v>87</v>
      </c>
      <c r="S44" s="104">
        <f>[42]Agosto!$F$22</f>
        <v>88</v>
      </c>
      <c r="T44" s="104">
        <f>[42]Agosto!$F$23</f>
        <v>90</v>
      </c>
      <c r="U44" s="104">
        <f>[42]Agosto!$F$24</f>
        <v>94</v>
      </c>
      <c r="V44" s="104">
        <f>[42]Agosto!$F$25</f>
        <v>96</v>
      </c>
      <c r="W44" s="104">
        <f>[42]Agosto!$F$26</f>
        <v>92</v>
      </c>
      <c r="X44" s="104">
        <f>[42]Agosto!$F$27</f>
        <v>87</v>
      </c>
      <c r="Y44" s="104">
        <f>[42]Agosto!$F$28</f>
        <v>84</v>
      </c>
      <c r="Z44" s="104">
        <f>[42]Agosto!$F$29</f>
        <v>89</v>
      </c>
      <c r="AA44" s="104">
        <f>[42]Agosto!$F$30</f>
        <v>90</v>
      </c>
      <c r="AB44" s="104">
        <f>[42]Agosto!$F$31</f>
        <v>95</v>
      </c>
      <c r="AC44" s="104">
        <f>[42]Agosto!$F$32</f>
        <v>85</v>
      </c>
      <c r="AD44" s="104">
        <f>[42]Agosto!$F$33</f>
        <v>96</v>
      </c>
      <c r="AE44" s="104">
        <f>[42]Agosto!$F$34</f>
        <v>91</v>
      </c>
      <c r="AF44" s="104">
        <f>[42]Agosto!$F$35</f>
        <v>88</v>
      </c>
      <c r="AG44" s="109">
        <f t="shared" si="2"/>
        <v>97</v>
      </c>
      <c r="AH44" s="108">
        <f t="shared" si="1"/>
        <v>90.58064516129032</v>
      </c>
      <c r="AJ44" t="s">
        <v>35</v>
      </c>
      <c r="AK44" t="s">
        <v>35</v>
      </c>
    </row>
    <row r="45" spans="1:37" s="5" customFormat="1" x14ac:dyDescent="0.2">
      <c r="A45" s="47" t="s">
        <v>12</v>
      </c>
      <c r="B45" s="104">
        <f>[43]Agosto!$F$5</f>
        <v>80</v>
      </c>
      <c r="C45" s="104">
        <f>[43]Agosto!$F$6</f>
        <v>86</v>
      </c>
      <c r="D45" s="104">
        <f>[43]Agosto!$F$7</f>
        <v>88</v>
      </c>
      <c r="E45" s="104">
        <f>[43]Agosto!$F$8</f>
        <v>94</v>
      </c>
      <c r="F45" s="104">
        <f>[43]Agosto!$F$9</f>
        <v>93</v>
      </c>
      <c r="G45" s="104">
        <f>[43]Agosto!$F$10</f>
        <v>94</v>
      </c>
      <c r="H45" s="104">
        <f>[43]Agosto!$F$11</f>
        <v>91</v>
      </c>
      <c r="I45" s="104">
        <f>[43]Agosto!$F$12</f>
        <v>83</v>
      </c>
      <c r="J45" s="104">
        <f>[43]Agosto!$F$13</f>
        <v>78</v>
      </c>
      <c r="K45" s="104">
        <f>[43]Agosto!$F$14</f>
        <v>82</v>
      </c>
      <c r="L45" s="104">
        <f>[43]Agosto!$F$15</f>
        <v>88</v>
      </c>
      <c r="M45" s="104">
        <f>[43]Agosto!$F$16</f>
        <v>83</v>
      </c>
      <c r="N45" s="104">
        <f>[43]Agosto!$F$17</f>
        <v>86</v>
      </c>
      <c r="O45" s="104">
        <f>[43]Agosto!$F$18</f>
        <v>82</v>
      </c>
      <c r="P45" s="104">
        <f>[43]Agosto!$F$19</f>
        <v>69</v>
      </c>
      <c r="Q45" s="104">
        <f>[43]Agosto!$F$20</f>
        <v>81</v>
      </c>
      <c r="R45" s="104">
        <f>[43]Agosto!$F$21</f>
        <v>75</v>
      </c>
      <c r="S45" s="104">
        <f>[43]Agosto!$F$22</f>
        <v>78</v>
      </c>
      <c r="T45" s="104">
        <f>[43]Agosto!$F$23</f>
        <v>82</v>
      </c>
      <c r="U45" s="104">
        <f>[43]Agosto!$F$24</f>
        <v>89</v>
      </c>
      <c r="V45" s="104">
        <f>[43]Agosto!$F$25</f>
        <v>84</v>
      </c>
      <c r="W45" s="104">
        <f>[43]Agosto!$F$26</f>
        <v>83</v>
      </c>
      <c r="X45" s="104">
        <f>[43]Agosto!$F$27</f>
        <v>80</v>
      </c>
      <c r="Y45" s="104">
        <f>[43]Agosto!$F$28</f>
        <v>74</v>
      </c>
      <c r="Z45" s="104">
        <f>[43]Agosto!$F$29</f>
        <v>81</v>
      </c>
      <c r="AA45" s="104">
        <f>[43]Agosto!$F$30</f>
        <v>82</v>
      </c>
      <c r="AB45" s="104">
        <f>[43]Agosto!$F$31</f>
        <v>61</v>
      </c>
      <c r="AC45" s="104">
        <f>[43]Agosto!$F$32</f>
        <v>62</v>
      </c>
      <c r="AD45" s="104">
        <f>[43]Agosto!$F$33</f>
        <v>83</v>
      </c>
      <c r="AE45" s="104">
        <f>[43]Agosto!$F$34</f>
        <v>71</v>
      </c>
      <c r="AF45" s="104">
        <f>[43]Agosto!$F$35</f>
        <v>64</v>
      </c>
      <c r="AG45" s="109">
        <f t="shared" si="2"/>
        <v>94</v>
      </c>
      <c r="AH45" s="108">
        <f t="shared" si="1"/>
        <v>80.870967741935488</v>
      </c>
    </row>
    <row r="46" spans="1:37" s="5" customFormat="1" x14ac:dyDescent="0.2">
      <c r="A46" s="47" t="s">
        <v>302</v>
      </c>
      <c r="B46" s="104" t="str">
        <f>[44]Agosto!$F$5</f>
        <v>*</v>
      </c>
      <c r="C46" s="104" t="str">
        <f>[44]Agosto!$F$6</f>
        <v>*</v>
      </c>
      <c r="D46" s="104" t="str">
        <f>[44]Agosto!$F$7</f>
        <v>*</v>
      </c>
      <c r="E46" s="104" t="str">
        <f>[44]Agosto!$F$8</f>
        <v>*</v>
      </c>
      <c r="F46" s="104" t="str">
        <f>[44]Agosto!$F$9</f>
        <v>*</v>
      </c>
      <c r="G46" s="104" t="str">
        <f>[44]Agosto!$F$10</f>
        <v>*</v>
      </c>
      <c r="H46" s="104" t="str">
        <f>[44]Agosto!$F$11</f>
        <v>*</v>
      </c>
      <c r="I46" s="104" t="str">
        <f>[44]Agosto!$F$12</f>
        <v>*</v>
      </c>
      <c r="J46" s="104" t="str">
        <f>[44]Agosto!$F$13</f>
        <v>*</v>
      </c>
      <c r="K46" s="104" t="str">
        <f>[44]Agosto!$F$14</f>
        <v>*</v>
      </c>
      <c r="L46" s="104" t="str">
        <f>[44]Agosto!$F$15</f>
        <v>*</v>
      </c>
      <c r="M46" s="104" t="str">
        <f>[44]Agosto!$F$16</f>
        <v>*</v>
      </c>
      <c r="N46" s="104" t="str">
        <f>[44]Agosto!$F$17</f>
        <v>*</v>
      </c>
      <c r="O46" s="104" t="str">
        <f>[44]Agosto!$F$18</f>
        <v>*</v>
      </c>
      <c r="P46" s="104" t="str">
        <f>[44]Agosto!$F$19</f>
        <v>*</v>
      </c>
      <c r="Q46" s="104" t="str">
        <f>[44]Agosto!$F$20</f>
        <v>*</v>
      </c>
      <c r="R46" s="104" t="str">
        <f>[44]Agosto!$F$21</f>
        <v>*</v>
      </c>
      <c r="S46" s="104" t="str">
        <f>[44]Agosto!$F$22</f>
        <v>*</v>
      </c>
      <c r="T46" s="104" t="str">
        <f>[44]Agosto!$F$23</f>
        <v>*</v>
      </c>
      <c r="U46" s="104" t="str">
        <f>[44]Agosto!$F$24</f>
        <v>*</v>
      </c>
      <c r="V46" s="104" t="str">
        <f>[44]Agosto!$F$25</f>
        <v>*</v>
      </c>
      <c r="W46" s="104" t="str">
        <f>[44]Agosto!$F$26</f>
        <v>*</v>
      </c>
      <c r="X46" s="104" t="str">
        <f>[44]Agosto!$F$27</f>
        <v>*</v>
      </c>
      <c r="Y46" s="104" t="str">
        <f>[44]Agosto!$F$28</f>
        <v>*</v>
      </c>
      <c r="Z46" s="104" t="str">
        <f>[44]Agosto!$F$29</f>
        <v>*</v>
      </c>
      <c r="AA46" s="104" t="str">
        <f>[44]Agosto!$F$30</f>
        <v>*</v>
      </c>
      <c r="AB46" s="104" t="str">
        <f>[44]Agosto!$F$31</f>
        <v>*</v>
      </c>
      <c r="AC46" s="104">
        <f>[44]Agosto!$F$32</f>
        <v>89</v>
      </c>
      <c r="AD46" s="104">
        <f>[44]Agosto!$F$33</f>
        <v>99</v>
      </c>
      <c r="AE46" s="104">
        <f>[44]Agosto!$F$34</f>
        <v>85</v>
      </c>
      <c r="AF46" s="104">
        <f>[44]Agosto!$F$35</f>
        <v>86</v>
      </c>
      <c r="AG46" s="109">
        <f t="shared" si="2"/>
        <v>99</v>
      </c>
      <c r="AH46" s="108">
        <f t="shared" si="1"/>
        <v>89.75</v>
      </c>
    </row>
    <row r="47" spans="1:37" s="5" customFormat="1" x14ac:dyDescent="0.2">
      <c r="A47" s="47" t="s">
        <v>211</v>
      </c>
      <c r="B47" s="104">
        <f>[45]Agosto!$F$5</f>
        <v>81</v>
      </c>
      <c r="C47" s="104">
        <f>[45]Agosto!$F$6</f>
        <v>85</v>
      </c>
      <c r="D47" s="104">
        <f>[45]Agosto!$F$7</f>
        <v>84</v>
      </c>
      <c r="E47" s="104">
        <f>[45]Agosto!$F$8</f>
        <v>96</v>
      </c>
      <c r="F47" s="104">
        <f>[45]Agosto!$F$9</f>
        <v>94</v>
      </c>
      <c r="G47" s="104">
        <f>[45]Agosto!$F$10</f>
        <v>88</v>
      </c>
      <c r="H47" s="104">
        <f>[45]Agosto!$F$11</f>
        <v>83</v>
      </c>
      <c r="I47" s="104">
        <f>[45]Agosto!$F$12</f>
        <v>85</v>
      </c>
      <c r="J47" s="104">
        <f>[45]Agosto!$F$13</f>
        <v>78</v>
      </c>
      <c r="K47" s="104">
        <f>[45]Agosto!$F$14</f>
        <v>68</v>
      </c>
      <c r="L47" s="104">
        <f>[45]Agosto!$F$15</f>
        <v>73</v>
      </c>
      <c r="M47" s="104">
        <f>[45]Agosto!$F$16</f>
        <v>73</v>
      </c>
      <c r="N47" s="104">
        <f>[45]Agosto!$F$17</f>
        <v>72</v>
      </c>
      <c r="O47" s="104">
        <f>[45]Agosto!$F$18</f>
        <v>72</v>
      </c>
      <c r="P47" s="104">
        <f>[45]Agosto!$F$19</f>
        <v>74</v>
      </c>
      <c r="Q47" s="104">
        <f>[45]Agosto!$F$20</f>
        <v>80</v>
      </c>
      <c r="R47" s="104">
        <f>[45]Agosto!$F$21</f>
        <v>87</v>
      </c>
      <c r="S47" s="104">
        <f>[45]Agosto!$F$22</f>
        <v>89</v>
      </c>
      <c r="T47" s="104">
        <f>[45]Agosto!$F$23</f>
        <v>89</v>
      </c>
      <c r="U47" s="104">
        <f>[45]Agosto!$F$24</f>
        <v>78</v>
      </c>
      <c r="V47" s="104">
        <f>[45]Agosto!$F$25</f>
        <v>91</v>
      </c>
      <c r="W47" s="104">
        <f>[45]Agosto!$F$26</f>
        <v>91</v>
      </c>
      <c r="X47" s="104">
        <f>[45]Agosto!$F$27</f>
        <v>91</v>
      </c>
      <c r="Y47" s="104">
        <f>[45]Agosto!$F$28</f>
        <v>84</v>
      </c>
      <c r="Z47" s="104">
        <f>[45]Agosto!$F$29</f>
        <v>78</v>
      </c>
      <c r="AA47" s="104">
        <f>[45]Agosto!$F$30</f>
        <v>82</v>
      </c>
      <c r="AB47" s="104">
        <f>[45]Agosto!$F$31</f>
        <v>76</v>
      </c>
      <c r="AC47" s="104">
        <f>[45]Agosto!$F$32</f>
        <v>77</v>
      </c>
      <c r="AD47" s="104">
        <f>[45]Agosto!$F$33</f>
        <v>86</v>
      </c>
      <c r="AE47" s="104">
        <f>[45]Agosto!$F$34</f>
        <v>91</v>
      </c>
      <c r="AF47" s="104">
        <f>[45]Agosto!$F$35</f>
        <v>90</v>
      </c>
      <c r="AG47" s="109">
        <f t="shared" si="2"/>
        <v>96</v>
      </c>
      <c r="AH47" s="108">
        <f t="shared" si="1"/>
        <v>82.774193548387103</v>
      </c>
    </row>
    <row r="48" spans="1:37" x14ac:dyDescent="0.2">
      <c r="A48" s="47" t="s">
        <v>13</v>
      </c>
      <c r="B48" s="104">
        <f>[46]Agosto!$F$5</f>
        <v>87</v>
      </c>
      <c r="C48" s="104">
        <f>[46]Agosto!$F$6</f>
        <v>86</v>
      </c>
      <c r="D48" s="104">
        <f>[46]Agosto!$F$7</f>
        <v>90</v>
      </c>
      <c r="E48" s="104">
        <f>[46]Agosto!$F$8</f>
        <v>93</v>
      </c>
      <c r="F48" s="104">
        <f>[46]Agosto!$F$9</f>
        <v>95</v>
      </c>
      <c r="G48" s="104">
        <f>[46]Agosto!$F$10</f>
        <v>100</v>
      </c>
      <c r="H48" s="104">
        <f>[46]Agosto!$F$11</f>
        <v>100</v>
      </c>
      <c r="I48" s="104">
        <f>[46]Agosto!$F$12</f>
        <v>90</v>
      </c>
      <c r="J48" s="104">
        <f>[46]Agosto!$F$13</f>
        <v>83</v>
      </c>
      <c r="K48" s="104">
        <f>[46]Agosto!$F$14</f>
        <v>91</v>
      </c>
      <c r="L48" s="104">
        <f>[46]Agosto!$F$15</f>
        <v>93</v>
      </c>
      <c r="M48" s="104">
        <f>[46]Agosto!$F$16</f>
        <v>93</v>
      </c>
      <c r="N48" s="104">
        <f>[46]Agosto!$F$17</f>
        <v>93</v>
      </c>
      <c r="O48" s="104">
        <f>[46]Agosto!$F$18</f>
        <v>92</v>
      </c>
      <c r="P48" s="104">
        <f>[46]Agosto!$F$19</f>
        <v>92</v>
      </c>
      <c r="Q48" s="104">
        <f>[46]Agosto!$F$20</f>
        <v>90</v>
      </c>
      <c r="R48" s="104">
        <f>[46]Agosto!$F$21</f>
        <v>88</v>
      </c>
      <c r="S48" s="104">
        <f>[46]Agosto!$F$22</f>
        <v>89</v>
      </c>
      <c r="T48" s="104">
        <f>[46]Agosto!$F$23</f>
        <v>89</v>
      </c>
      <c r="U48" s="104">
        <f>[46]Agosto!$F$24</f>
        <v>81</v>
      </c>
      <c r="V48" s="104">
        <f>[46]Agosto!$F$25</f>
        <v>88</v>
      </c>
      <c r="W48" s="104">
        <f>[46]Agosto!$F$26</f>
        <v>75</v>
      </c>
      <c r="X48" s="104">
        <f>[46]Agosto!$F$27</f>
        <v>83</v>
      </c>
      <c r="Y48" s="104">
        <f>[46]Agosto!$F$28</f>
        <v>83</v>
      </c>
      <c r="Z48" s="104">
        <f>[46]Agosto!$F$29</f>
        <v>84</v>
      </c>
      <c r="AA48" s="104">
        <f>[46]Agosto!$F$30</f>
        <v>88</v>
      </c>
      <c r="AB48" s="104">
        <f>[46]Agosto!$F$31</f>
        <v>77</v>
      </c>
      <c r="AC48" s="104">
        <f>[46]Agosto!$F$32</f>
        <v>78</v>
      </c>
      <c r="AD48" s="104">
        <f>[46]Agosto!$F$33</f>
        <v>93</v>
      </c>
      <c r="AE48" s="104">
        <f>[46]Agosto!$F$34</f>
        <v>82</v>
      </c>
      <c r="AF48" s="104">
        <f>[46]Agosto!$F$35</f>
        <v>68</v>
      </c>
      <c r="AG48" s="109">
        <f t="shared" si="2"/>
        <v>100</v>
      </c>
      <c r="AH48" s="108">
        <f t="shared" si="1"/>
        <v>87.548387096774192</v>
      </c>
      <c r="AJ48" t="s">
        <v>35</v>
      </c>
    </row>
    <row r="49" spans="1:36" x14ac:dyDescent="0.2">
      <c r="A49" s="47" t="s">
        <v>144</v>
      </c>
      <c r="B49" s="104">
        <f>[47]Agosto!$F$5</f>
        <v>65</v>
      </c>
      <c r="C49" s="104">
        <f>[47]Agosto!$F$6</f>
        <v>65</v>
      </c>
      <c r="D49" s="104">
        <f>[47]Agosto!$F$7</f>
        <v>81</v>
      </c>
      <c r="E49" s="104">
        <f>[47]Agosto!$F$8</f>
        <v>97</v>
      </c>
      <c r="F49" s="104">
        <f>[47]Agosto!$F$9</f>
        <v>97</v>
      </c>
      <c r="G49" s="104">
        <f>[47]Agosto!$F$10</f>
        <v>99</v>
      </c>
      <c r="H49" s="104">
        <f>[47]Agosto!$F$11</f>
        <v>98</v>
      </c>
      <c r="I49" s="104">
        <f>[47]Agosto!$F$12</f>
        <v>97</v>
      </c>
      <c r="J49" s="104">
        <f>[47]Agosto!$F$13</f>
        <v>95</v>
      </c>
      <c r="K49" s="104">
        <f>[47]Agosto!$F$14</f>
        <v>98</v>
      </c>
      <c r="L49" s="104">
        <f>[47]Agosto!$F$15</f>
        <v>95</v>
      </c>
      <c r="M49" s="104">
        <f>[47]Agosto!$F$16</f>
        <v>96</v>
      </c>
      <c r="N49" s="104">
        <f>[47]Agosto!$F$17</f>
        <v>92</v>
      </c>
      <c r="O49" s="104">
        <f>[47]Agosto!$F$18</f>
        <v>93</v>
      </c>
      <c r="P49" s="104">
        <f>[47]Agosto!$F$19</f>
        <v>90</v>
      </c>
      <c r="Q49" s="104">
        <f>[47]Agosto!$F$20</f>
        <v>78</v>
      </c>
      <c r="R49" s="104">
        <f>[47]Agosto!$F$21</f>
        <v>85</v>
      </c>
      <c r="S49" s="104">
        <f>[47]Agosto!$F$22</f>
        <v>73</v>
      </c>
      <c r="T49" s="104">
        <f>[47]Agosto!$F$23</f>
        <v>64</v>
      </c>
      <c r="U49" s="104">
        <f>[47]Agosto!$F$24</f>
        <v>98</v>
      </c>
      <c r="V49" s="104">
        <f>[47]Agosto!$F$25</f>
        <v>99</v>
      </c>
      <c r="W49" s="104">
        <f>[47]Agosto!$F$26</f>
        <v>76</v>
      </c>
      <c r="X49" s="104">
        <f>[47]Agosto!$F$27</f>
        <v>71</v>
      </c>
      <c r="Y49" s="104">
        <f>[47]Agosto!$F$28</f>
        <v>89</v>
      </c>
      <c r="Z49" s="104">
        <f>[47]Agosto!$F$29</f>
        <v>96</v>
      </c>
      <c r="AA49" s="104">
        <f>[47]Agosto!$F$30</f>
        <v>89</v>
      </c>
      <c r="AB49" s="104">
        <f>[47]Agosto!$F$31</f>
        <v>98</v>
      </c>
      <c r="AC49" s="104">
        <f>[47]Agosto!$F$32</f>
        <v>89</v>
      </c>
      <c r="AD49" s="104">
        <f>[47]Agosto!$F$33</f>
        <v>99</v>
      </c>
      <c r="AE49" s="104">
        <f>[47]Agosto!$F$34</f>
        <v>76</v>
      </c>
      <c r="AF49" s="104">
        <f>[47]Agosto!$F$35</f>
        <v>60</v>
      </c>
      <c r="AG49" s="109">
        <f t="shared" si="2"/>
        <v>99</v>
      </c>
      <c r="AH49" s="108">
        <f t="shared" si="1"/>
        <v>87.032258064516128</v>
      </c>
      <c r="AJ49" t="s">
        <v>35</v>
      </c>
    </row>
    <row r="50" spans="1:36" x14ac:dyDescent="0.2">
      <c r="A50" s="47" t="s">
        <v>117</v>
      </c>
      <c r="B50" s="104">
        <f>[48]Agosto!$F$5</f>
        <v>61</v>
      </c>
      <c r="C50" s="104">
        <f>[48]Agosto!$F$6</f>
        <v>60</v>
      </c>
      <c r="D50" s="104">
        <f>[48]Agosto!$F$7</f>
        <v>49</v>
      </c>
      <c r="E50" s="104">
        <f>[48]Agosto!$F$8</f>
        <v>100</v>
      </c>
      <c r="F50" s="104">
        <f>[48]Agosto!$F$9</f>
        <v>100</v>
      </c>
      <c r="G50" s="104">
        <f>[48]Agosto!$F$10</f>
        <v>99</v>
      </c>
      <c r="H50" s="104">
        <f>[48]Agosto!$F$11</f>
        <v>91</v>
      </c>
      <c r="I50" s="104">
        <f>[48]Agosto!$F$12</f>
        <v>100</v>
      </c>
      <c r="J50" s="104">
        <f>[48]Agosto!$F$13</f>
        <v>100</v>
      </c>
      <c r="K50" s="104">
        <f>[48]Agosto!$F$14</f>
        <v>100</v>
      </c>
      <c r="L50" s="104">
        <f>[48]Agosto!$F$15</f>
        <v>85</v>
      </c>
      <c r="M50" s="104">
        <f>[48]Agosto!$F$16</f>
        <v>80</v>
      </c>
      <c r="N50" s="104">
        <f>[48]Agosto!$F$17</f>
        <v>81</v>
      </c>
      <c r="O50" s="104">
        <f>[48]Agosto!$F$18</f>
        <v>77</v>
      </c>
      <c r="P50" s="104">
        <f>[48]Agosto!$F$19</f>
        <v>73</v>
      </c>
      <c r="Q50" s="104">
        <f>[48]Agosto!$F$20</f>
        <v>86</v>
      </c>
      <c r="R50" s="104">
        <f>[48]Agosto!$F$21</f>
        <v>81</v>
      </c>
      <c r="S50" s="104">
        <f>[48]Agosto!$F$22</f>
        <v>62</v>
      </c>
      <c r="T50" s="104">
        <f>[48]Agosto!$F$23</f>
        <v>51</v>
      </c>
      <c r="U50" s="104">
        <f>[48]Agosto!$F$24</f>
        <v>100</v>
      </c>
      <c r="V50" s="104">
        <f>[48]Agosto!$F$25</f>
        <v>100</v>
      </c>
      <c r="W50" s="104">
        <f>[48]Agosto!$F$26</f>
        <v>57</v>
      </c>
      <c r="X50" s="104">
        <f>[48]Agosto!$F$27</f>
        <v>49</v>
      </c>
      <c r="Y50" s="104">
        <f>[48]Agosto!$F$28</f>
        <v>99</v>
      </c>
      <c r="Z50" s="104">
        <f>[48]Agosto!$F$29</f>
        <v>99</v>
      </c>
      <c r="AA50" s="104">
        <f>[48]Agosto!$F$30</f>
        <v>100</v>
      </c>
      <c r="AB50" s="104">
        <f>[48]Agosto!$F$31</f>
        <v>100</v>
      </c>
      <c r="AC50" s="104">
        <f>[48]Agosto!$F$32</f>
        <v>85</v>
      </c>
      <c r="AD50" s="104">
        <f>[48]Agosto!$F$33</f>
        <v>100</v>
      </c>
      <c r="AE50" s="104">
        <f>[48]Agosto!$F$34</f>
        <v>79</v>
      </c>
      <c r="AF50" s="104">
        <f>[48]Agosto!$F$35</f>
        <v>74</v>
      </c>
      <c r="AG50" s="109">
        <f t="shared" si="2"/>
        <v>100</v>
      </c>
      <c r="AH50" s="108">
        <f t="shared" si="1"/>
        <v>83.161290322580641</v>
      </c>
    </row>
    <row r="51" spans="1:36" x14ac:dyDescent="0.2">
      <c r="A51" s="47" t="s">
        <v>210</v>
      </c>
      <c r="B51" s="104">
        <f>[49]Agosto!$F$5</f>
        <v>62</v>
      </c>
      <c r="C51" s="104">
        <f>[49]Agosto!$F$6</f>
        <v>69</v>
      </c>
      <c r="D51" s="104">
        <f>[49]Agosto!$F$7</f>
        <v>70</v>
      </c>
      <c r="E51" s="104">
        <f>[49]Agosto!$F$8</f>
        <v>95</v>
      </c>
      <c r="F51" s="104">
        <f>[49]Agosto!$F$9</f>
        <v>97</v>
      </c>
      <c r="G51" s="104">
        <f>[49]Agosto!$F$10</f>
        <v>99</v>
      </c>
      <c r="H51" s="104">
        <f>[49]Agosto!$F$11</f>
        <v>93</v>
      </c>
      <c r="I51" s="104">
        <f>[49]Agosto!$F$12</f>
        <v>93</v>
      </c>
      <c r="J51" s="104">
        <f>[49]Agosto!$F$13</f>
        <v>89</v>
      </c>
      <c r="K51" s="104">
        <f>[49]Agosto!$F$14</f>
        <v>92</v>
      </c>
      <c r="L51" s="104">
        <f>[49]Agosto!$F$15</f>
        <v>93</v>
      </c>
      <c r="M51" s="104">
        <f>[49]Agosto!$F$16</f>
        <v>87</v>
      </c>
      <c r="N51" s="104">
        <f>[49]Agosto!$F$17</f>
        <v>88</v>
      </c>
      <c r="O51" s="104">
        <f>[49]Agosto!$F$18</f>
        <v>93</v>
      </c>
      <c r="P51" s="104">
        <f>[49]Agosto!$F$19</f>
        <v>89</v>
      </c>
      <c r="Q51" s="104">
        <f>[49]Agosto!$F$20</f>
        <v>89</v>
      </c>
      <c r="R51" s="104">
        <f>[49]Agosto!$F$21</f>
        <v>85</v>
      </c>
      <c r="S51" s="104">
        <f>[49]Agosto!$F$22</f>
        <v>70</v>
      </c>
      <c r="T51" s="104">
        <f>[49]Agosto!$F$23</f>
        <v>49</v>
      </c>
      <c r="U51" s="104">
        <f>[49]Agosto!$F$24</f>
        <v>92</v>
      </c>
      <c r="V51" s="104">
        <f>[49]Agosto!$F$25</f>
        <v>98</v>
      </c>
      <c r="W51" s="104">
        <f>[49]Agosto!$F$26</f>
        <v>74</v>
      </c>
      <c r="X51" s="104">
        <f>[49]Agosto!$F$27</f>
        <v>67</v>
      </c>
      <c r="Y51" s="104">
        <f>[49]Agosto!$F$28</f>
        <v>91</v>
      </c>
      <c r="Z51" s="104">
        <f>[49]Agosto!$F$29</f>
        <v>93</v>
      </c>
      <c r="AA51" s="104">
        <f>[49]Agosto!$F$30</f>
        <v>93</v>
      </c>
      <c r="AB51" s="104">
        <f>[49]Agosto!$F$31</f>
        <v>84</v>
      </c>
      <c r="AC51" s="104">
        <f>[49]Agosto!$F$32</f>
        <v>87</v>
      </c>
      <c r="AD51" s="104">
        <f>[49]Agosto!$F$33</f>
        <v>81</v>
      </c>
      <c r="AE51" s="104">
        <f>[49]Agosto!$F$34</f>
        <v>87</v>
      </c>
      <c r="AF51" s="104">
        <f>[49]Agosto!$F$35</f>
        <v>68</v>
      </c>
      <c r="AG51" s="109">
        <f t="shared" si="2"/>
        <v>99</v>
      </c>
      <c r="AH51" s="108">
        <f t="shared" si="1"/>
        <v>84.41935483870968</v>
      </c>
    </row>
    <row r="52" spans="1:36" x14ac:dyDescent="0.2">
      <c r="A52" s="47" t="s">
        <v>14</v>
      </c>
      <c r="B52" s="104">
        <f>[50]Agosto!$F$5</f>
        <v>85</v>
      </c>
      <c r="C52" s="104">
        <f>[50]Agosto!$F$6</f>
        <v>74</v>
      </c>
      <c r="D52" s="104">
        <f>[50]Agosto!$F$7</f>
        <v>80</v>
      </c>
      <c r="E52" s="104">
        <f>[50]Agosto!$F$8</f>
        <v>54</v>
      </c>
      <c r="F52" s="104">
        <f>[50]Agosto!$F$9</f>
        <v>78</v>
      </c>
      <c r="G52" s="104">
        <f>[50]Agosto!$F$10</f>
        <v>91</v>
      </c>
      <c r="H52" s="104">
        <f>[50]Agosto!$F$11</f>
        <v>85</v>
      </c>
      <c r="I52" s="104">
        <f>[50]Agosto!$F$12</f>
        <v>88</v>
      </c>
      <c r="J52" s="104">
        <f>[50]Agosto!$F$13</f>
        <v>87</v>
      </c>
      <c r="K52" s="104">
        <f>[50]Agosto!$F$14</f>
        <v>89</v>
      </c>
      <c r="L52" s="104">
        <f>[50]Agosto!$F$15</f>
        <v>76</v>
      </c>
      <c r="M52" s="104">
        <f>[50]Agosto!$F$16</f>
        <v>82</v>
      </c>
      <c r="N52" s="104">
        <f>[50]Agosto!$F$17</f>
        <v>87</v>
      </c>
      <c r="O52" s="104">
        <f>[50]Agosto!$F$18</f>
        <v>78</v>
      </c>
      <c r="P52" s="104">
        <f>[50]Agosto!$F$19</f>
        <v>78</v>
      </c>
      <c r="Q52" s="104">
        <f>[50]Agosto!$F$20</f>
        <v>76</v>
      </c>
      <c r="R52" s="104">
        <f>[50]Agosto!$F$21</f>
        <v>81</v>
      </c>
      <c r="S52" s="104">
        <f>[50]Agosto!$F$22</f>
        <v>80</v>
      </c>
      <c r="T52" s="104">
        <f>[50]Agosto!$F$23</f>
        <v>76</v>
      </c>
      <c r="U52" s="104">
        <f>[50]Agosto!$F$24</f>
        <v>54</v>
      </c>
      <c r="V52" s="104">
        <f>[50]Agosto!$F$25</f>
        <v>78</v>
      </c>
      <c r="W52" s="104">
        <f>[50]Agosto!$F$26</f>
        <v>71</v>
      </c>
      <c r="X52" s="104">
        <f>[50]Agosto!$F$27</f>
        <v>43</v>
      </c>
      <c r="Y52" s="104">
        <f>[50]Agosto!$F$28</f>
        <v>69</v>
      </c>
      <c r="Z52" s="104">
        <f>[50]Agosto!$F$29</f>
        <v>90</v>
      </c>
      <c r="AA52" s="104">
        <f>[50]Agosto!$F$30</f>
        <v>85</v>
      </c>
      <c r="AB52" s="104">
        <f>[50]Agosto!$F$31</f>
        <v>75</v>
      </c>
      <c r="AC52" s="104">
        <f>[50]Agosto!$F$32</f>
        <v>72</v>
      </c>
      <c r="AD52" s="104">
        <f>[50]Agosto!$F$33</f>
        <v>89</v>
      </c>
      <c r="AE52" s="104">
        <f>[50]Agosto!$F$34</f>
        <v>90</v>
      </c>
      <c r="AF52" s="104">
        <f>[50]Agosto!$F$35</f>
        <v>78</v>
      </c>
      <c r="AG52" s="109">
        <f t="shared" si="2"/>
        <v>91</v>
      </c>
      <c r="AH52" s="108">
        <f t="shared" si="1"/>
        <v>78.032258064516128</v>
      </c>
    </row>
    <row r="53" spans="1:36" x14ac:dyDescent="0.2">
      <c r="A53" s="47" t="s">
        <v>145</v>
      </c>
      <c r="B53" s="104">
        <f>[51]Agosto!$F$5</f>
        <v>100</v>
      </c>
      <c r="C53" s="104">
        <f>[51]Agosto!$F$6</f>
        <v>100</v>
      </c>
      <c r="D53" s="104">
        <f>[51]Agosto!$F$7</f>
        <v>100</v>
      </c>
      <c r="E53" s="104">
        <f>[51]Agosto!$F$8</f>
        <v>100</v>
      </c>
      <c r="F53" s="104">
        <f>[51]Agosto!$F$9</f>
        <v>100</v>
      </c>
      <c r="G53" s="104">
        <f>[51]Agosto!$F$10</f>
        <v>100</v>
      </c>
      <c r="H53" s="104">
        <f>[51]Agosto!$F$11</f>
        <v>100</v>
      </c>
      <c r="I53" s="104">
        <f>[51]Agosto!$F$12</f>
        <v>100</v>
      </c>
      <c r="J53" s="104">
        <f>[51]Agosto!$F$13</f>
        <v>91</v>
      </c>
      <c r="K53" s="104">
        <f>[51]Agosto!$F$14</f>
        <v>100</v>
      </c>
      <c r="L53" s="104">
        <f>[51]Agosto!$F$15</f>
        <v>100</v>
      </c>
      <c r="M53" s="104">
        <f>[51]Agosto!$F$16</f>
        <v>100</v>
      </c>
      <c r="N53" s="104">
        <f>[51]Agosto!$F$17</f>
        <v>100</v>
      </c>
      <c r="O53" s="104">
        <f>[51]Agosto!$F$18</f>
        <v>100</v>
      </c>
      <c r="P53" s="104">
        <f>[51]Agosto!$F$19</f>
        <v>100</v>
      </c>
      <c r="Q53" s="104">
        <f>[51]Agosto!$F$20</f>
        <v>100</v>
      </c>
      <c r="R53" s="104">
        <f>[51]Agosto!$F$21</f>
        <v>100</v>
      </c>
      <c r="S53" s="104">
        <f>[51]Agosto!$F$22</f>
        <v>100</v>
      </c>
      <c r="T53" s="104">
        <f>[51]Agosto!$F$23</f>
        <v>100</v>
      </c>
      <c r="U53" s="104">
        <f>[51]Agosto!$F$24</f>
        <v>98</v>
      </c>
      <c r="V53" s="104">
        <f>[51]Agosto!$F$25</f>
        <v>100</v>
      </c>
      <c r="W53" s="104">
        <f>[51]Agosto!$F$26</f>
        <v>100</v>
      </c>
      <c r="X53" s="104">
        <f>[51]Agosto!$F$27</f>
        <v>100</v>
      </c>
      <c r="Y53" s="104">
        <f>[51]Agosto!$F$28</f>
        <v>100</v>
      </c>
      <c r="Z53" s="104">
        <f>[51]Agosto!$F$29</f>
        <v>100</v>
      </c>
      <c r="AA53" s="104">
        <f>[51]Agosto!$F$30</f>
        <v>100</v>
      </c>
      <c r="AB53" s="104">
        <f>[51]Agosto!$F$31</f>
        <v>100</v>
      </c>
      <c r="AC53" s="104">
        <f>[51]Agosto!$F$32</f>
        <v>100</v>
      </c>
      <c r="AD53" s="104">
        <f>[51]Agosto!$F$33</f>
        <v>100</v>
      </c>
      <c r="AE53" s="104">
        <f>[51]Agosto!$F$34</f>
        <v>100</v>
      </c>
      <c r="AF53" s="104">
        <f>[51]Agosto!$F$35</f>
        <v>100</v>
      </c>
      <c r="AG53" s="109">
        <f t="shared" si="2"/>
        <v>100</v>
      </c>
      <c r="AH53" s="108">
        <f t="shared" si="1"/>
        <v>99.645161290322577</v>
      </c>
    </row>
    <row r="54" spans="1:36" x14ac:dyDescent="0.2">
      <c r="A54" s="47" t="s">
        <v>15</v>
      </c>
      <c r="B54" s="104">
        <f>[52]Agosto!$F$5</f>
        <v>66</v>
      </c>
      <c r="C54" s="104">
        <f>[52]Agosto!$F$6</f>
        <v>75</v>
      </c>
      <c r="D54" s="104">
        <f>[52]Agosto!$F$7</f>
        <v>77</v>
      </c>
      <c r="E54" s="104">
        <f>[52]Agosto!$F$8</f>
        <v>96</v>
      </c>
      <c r="F54" s="104">
        <f>[52]Agosto!$F$9</f>
        <v>96</v>
      </c>
      <c r="G54" s="104">
        <f>[52]Agosto!$F$10</f>
        <v>96</v>
      </c>
      <c r="H54" s="104">
        <f>[52]Agosto!$F$11</f>
        <v>80</v>
      </c>
      <c r="I54" s="104">
        <f>[52]Agosto!$F$12</f>
        <v>97</v>
      </c>
      <c r="J54" s="104">
        <f>[52]Agosto!$F$13</f>
        <v>90</v>
      </c>
      <c r="K54" s="104">
        <f>[52]Agosto!$F$14</f>
        <v>87</v>
      </c>
      <c r="L54" s="104">
        <f>[52]Agosto!$F$15</f>
        <v>62</v>
      </c>
      <c r="M54" s="104">
        <f>[52]Agosto!$F$16</f>
        <v>65</v>
      </c>
      <c r="N54" s="104">
        <f>[52]Agosto!$F$17</f>
        <v>70</v>
      </c>
      <c r="O54" s="104">
        <f>[52]Agosto!$F$18</f>
        <v>56</v>
      </c>
      <c r="P54" s="104">
        <f>[52]Agosto!$F$19</f>
        <v>62</v>
      </c>
      <c r="Q54" s="104">
        <f>[52]Agosto!$F$20</f>
        <v>68</v>
      </c>
      <c r="R54" s="104">
        <f>[52]Agosto!$F$21</f>
        <v>60</v>
      </c>
      <c r="S54" s="104">
        <f>[52]Agosto!$F$22</f>
        <v>72</v>
      </c>
      <c r="T54" s="104">
        <f>[52]Agosto!$F$23</f>
        <v>95</v>
      </c>
      <c r="U54" s="104">
        <f>[52]Agosto!$F$24</f>
        <v>95</v>
      </c>
      <c r="V54" s="104">
        <f>[52]Agosto!$F$25</f>
        <v>86</v>
      </c>
      <c r="W54" s="104">
        <f>[52]Agosto!$F$26</f>
        <v>56</v>
      </c>
      <c r="X54" s="104">
        <f>[52]Agosto!$F$27</f>
        <v>96</v>
      </c>
      <c r="Y54" s="104">
        <f>[52]Agosto!$F$28</f>
        <v>97</v>
      </c>
      <c r="Z54" s="104">
        <f>[52]Agosto!$F$29</f>
        <v>97</v>
      </c>
      <c r="AA54" s="104">
        <f>[52]Agosto!$F$30</f>
        <v>96</v>
      </c>
      <c r="AB54" s="104">
        <f>[52]Agosto!$F$31</f>
        <v>87</v>
      </c>
      <c r="AC54" s="104">
        <f>[52]Agosto!$F$32</f>
        <v>76</v>
      </c>
      <c r="AD54" s="104">
        <f>[52]Agosto!$F$33</f>
        <v>88</v>
      </c>
      <c r="AE54" s="104">
        <f>[52]Agosto!$F$34</f>
        <v>78</v>
      </c>
      <c r="AF54" s="104">
        <f>[52]Agosto!$F$35</f>
        <v>67</v>
      </c>
      <c r="AG54" s="109">
        <f t="shared" si="2"/>
        <v>97</v>
      </c>
      <c r="AH54" s="108">
        <f t="shared" si="1"/>
        <v>80.290322580645167</v>
      </c>
      <c r="AI54" s="12" t="s">
        <v>35</v>
      </c>
      <c r="AJ54" t="s">
        <v>35</v>
      </c>
    </row>
    <row r="55" spans="1:36" x14ac:dyDescent="0.2">
      <c r="A55" s="47" t="s">
        <v>16</v>
      </c>
      <c r="B55" s="104">
        <f>[53]Agosto!$F$5</f>
        <v>54</v>
      </c>
      <c r="C55" s="104">
        <f>[53]Agosto!$F$6</f>
        <v>57</v>
      </c>
      <c r="D55" s="104">
        <f>[53]Agosto!$F$7</f>
        <v>63</v>
      </c>
      <c r="E55" s="104">
        <f>[53]Agosto!$F$8</f>
        <v>92</v>
      </c>
      <c r="F55" s="104">
        <f>[53]Agosto!$F$9</f>
        <v>93</v>
      </c>
      <c r="G55" s="104">
        <f>[53]Agosto!$F$10</f>
        <v>95</v>
      </c>
      <c r="H55" s="104">
        <f>[53]Agosto!$F$11</f>
        <v>90</v>
      </c>
      <c r="I55" s="104">
        <f>[53]Agosto!$F$12</f>
        <v>84</v>
      </c>
      <c r="J55" s="104">
        <f>[53]Agosto!$F$13</f>
        <v>87</v>
      </c>
      <c r="K55" s="104">
        <f>[53]Agosto!$F$14</f>
        <v>89</v>
      </c>
      <c r="L55" s="104">
        <f>[53]Agosto!$F$15</f>
        <v>84</v>
      </c>
      <c r="M55" s="104">
        <f>[53]Agosto!$F$16</f>
        <v>83</v>
      </c>
      <c r="N55" s="104">
        <f>[53]Agosto!$F$17</f>
        <v>83</v>
      </c>
      <c r="O55" s="104">
        <f>[53]Agosto!$F$18</f>
        <v>75</v>
      </c>
      <c r="P55" s="104">
        <f>[53]Agosto!$F$19</f>
        <v>86</v>
      </c>
      <c r="Q55" s="104">
        <f>[53]Agosto!$F$20</f>
        <v>80</v>
      </c>
      <c r="R55" s="104">
        <f>[53]Agosto!$F$21</f>
        <v>69</v>
      </c>
      <c r="S55" s="104">
        <f>[53]Agosto!$F$22</f>
        <v>66</v>
      </c>
      <c r="T55" s="104">
        <f>[53]Agosto!$F$23</f>
        <v>84</v>
      </c>
      <c r="U55" s="104">
        <f>[53]Agosto!$F$24</f>
        <v>88</v>
      </c>
      <c r="V55" s="104">
        <f>[53]Agosto!$F$25</f>
        <v>71</v>
      </c>
      <c r="W55" s="104">
        <f>[53]Agosto!$F$26</f>
        <v>54</v>
      </c>
      <c r="X55" s="104">
        <f>[53]Agosto!$F$27</f>
        <v>91</v>
      </c>
      <c r="Y55" s="104">
        <f>[53]Agosto!$F$28</f>
        <v>89</v>
      </c>
      <c r="Z55" s="104">
        <f>[53]Agosto!$F$29</f>
        <v>93</v>
      </c>
      <c r="AA55" s="104">
        <f>[53]Agosto!$F$30</f>
        <v>98</v>
      </c>
      <c r="AB55" s="104">
        <f>[53]Agosto!$F$31</f>
        <v>83</v>
      </c>
      <c r="AC55" s="104">
        <f>[53]Agosto!$F$32</f>
        <v>77</v>
      </c>
      <c r="AD55" s="104">
        <f>[53]Agosto!$F$33</f>
        <v>86</v>
      </c>
      <c r="AE55" s="104">
        <f>[53]Agosto!$F$34</f>
        <v>78</v>
      </c>
      <c r="AF55" s="104">
        <f>[53]Agosto!$F$35</f>
        <v>53</v>
      </c>
      <c r="AG55" s="109">
        <f t="shared" si="2"/>
        <v>98</v>
      </c>
      <c r="AH55" s="108">
        <f t="shared" si="1"/>
        <v>79.838709677419359</v>
      </c>
    </row>
    <row r="56" spans="1:36" x14ac:dyDescent="0.2">
      <c r="A56" s="47" t="s">
        <v>208</v>
      </c>
      <c r="B56" s="104">
        <f>[54]Agosto!$F$5</f>
        <v>39</v>
      </c>
      <c r="C56" s="104">
        <f>[54]Agosto!$F$6</f>
        <v>53</v>
      </c>
      <c r="D56" s="104">
        <f>[54]Agosto!$F$7</f>
        <v>64</v>
      </c>
      <c r="E56" s="104">
        <f>[54]Agosto!$F$8</f>
        <v>97</v>
      </c>
      <c r="F56" s="104">
        <f>[54]Agosto!$F$9</f>
        <v>99</v>
      </c>
      <c r="G56" s="104">
        <f>[54]Agosto!$F$10</f>
        <v>98</v>
      </c>
      <c r="H56" s="104">
        <f>[54]Agosto!$F$11</f>
        <v>96</v>
      </c>
      <c r="I56" s="104">
        <f>[54]Agosto!$F$12</f>
        <v>97</v>
      </c>
      <c r="J56" s="104">
        <f>[54]Agosto!$F$13</f>
        <v>89</v>
      </c>
      <c r="K56" s="104">
        <f>[54]Agosto!$F$14</f>
        <v>92</v>
      </c>
      <c r="L56" s="104">
        <f>[54]Agosto!$F$15</f>
        <v>79</v>
      </c>
      <c r="M56" s="104">
        <f>[54]Agosto!$F$16</f>
        <v>77</v>
      </c>
      <c r="N56" s="104">
        <f>[54]Agosto!$F$17</f>
        <v>74</v>
      </c>
      <c r="O56" s="104">
        <f>[54]Agosto!$F$18</f>
        <v>58</v>
      </c>
      <c r="P56" s="104">
        <f>[54]Agosto!$F$19</f>
        <v>68</v>
      </c>
      <c r="Q56" s="104">
        <f>[54]Agosto!$F$20</f>
        <v>70</v>
      </c>
      <c r="R56" s="104">
        <f>[54]Agosto!$F$21</f>
        <v>47</v>
      </c>
      <c r="S56" s="104">
        <f>[54]Agosto!$F$22</f>
        <v>42</v>
      </c>
      <c r="T56" s="104">
        <f>[54]Agosto!$F$23</f>
        <v>89</v>
      </c>
      <c r="U56" s="104">
        <f>[54]Agosto!$F$24</f>
        <v>97</v>
      </c>
      <c r="V56" s="104">
        <f>[54]Agosto!$F$25</f>
        <v>70</v>
      </c>
      <c r="W56" s="104">
        <f>[54]Agosto!$F$26</f>
        <v>52</v>
      </c>
      <c r="X56" s="104">
        <f>[54]Agosto!$F$27</f>
        <v>97</v>
      </c>
      <c r="Y56" s="104">
        <f>[54]Agosto!$F$28</f>
        <v>98</v>
      </c>
      <c r="Z56" s="104">
        <f>[54]Agosto!$F$29</f>
        <v>97</v>
      </c>
      <c r="AA56" s="104">
        <f>[54]Agosto!$F$30</f>
        <v>98</v>
      </c>
      <c r="AB56" s="104">
        <f>[54]Agosto!$F$31</f>
        <v>68</v>
      </c>
      <c r="AC56" s="104">
        <f>[54]Agosto!$F$32</f>
        <v>78</v>
      </c>
      <c r="AD56" s="104">
        <f>[54]Agosto!$F$33</f>
        <v>80</v>
      </c>
      <c r="AE56" s="104">
        <f>[54]Agosto!$F$34</f>
        <v>39</v>
      </c>
      <c r="AF56" s="104">
        <f>[54]Agosto!$F$35</f>
        <v>38</v>
      </c>
      <c r="AG56" s="109">
        <f t="shared" si="2"/>
        <v>99</v>
      </c>
      <c r="AH56" s="108">
        <f t="shared" si="1"/>
        <v>75.483870967741936</v>
      </c>
    </row>
    <row r="57" spans="1:36" x14ac:dyDescent="0.2">
      <c r="A57" s="47" t="s">
        <v>146</v>
      </c>
      <c r="B57" s="104">
        <f>[55]Agosto!$F$5</f>
        <v>87</v>
      </c>
      <c r="C57" s="104">
        <f>[55]Agosto!$F$6</f>
        <v>85</v>
      </c>
      <c r="D57" s="104">
        <f>[55]Agosto!$F$7</f>
        <v>87</v>
      </c>
      <c r="E57" s="104">
        <f>[55]Agosto!$F$8</f>
        <v>96</v>
      </c>
      <c r="F57" s="104">
        <f>[55]Agosto!$F$9</f>
        <v>99</v>
      </c>
      <c r="G57" s="104">
        <f>[55]Agosto!$F$10</f>
        <v>100</v>
      </c>
      <c r="H57" s="104">
        <f>[55]Agosto!$F$11</f>
        <v>100</v>
      </c>
      <c r="I57" s="104">
        <f>[55]Agosto!$F$12</f>
        <v>96</v>
      </c>
      <c r="J57" s="104">
        <f>[55]Agosto!$F$13</f>
        <v>86</v>
      </c>
      <c r="K57" s="104">
        <f>[55]Agosto!$F$14</f>
        <v>97</v>
      </c>
      <c r="L57" s="104">
        <f>[55]Agosto!$F$15</f>
        <v>96</v>
      </c>
      <c r="M57" s="104">
        <f>[55]Agosto!$F$16</f>
        <v>94</v>
      </c>
      <c r="N57" s="104">
        <f>[55]Agosto!$F$17</f>
        <v>95</v>
      </c>
      <c r="O57" s="104">
        <f>[55]Agosto!$F$18</f>
        <v>91</v>
      </c>
      <c r="P57" s="104">
        <f>[55]Agosto!$F$19</f>
        <v>93</v>
      </c>
      <c r="Q57" s="104">
        <f>[55]Agosto!$F$20</f>
        <v>90</v>
      </c>
      <c r="R57" s="104">
        <f>[55]Agosto!$F$21</f>
        <v>90</v>
      </c>
      <c r="S57" s="104">
        <f>[55]Agosto!$F$22</f>
        <v>91</v>
      </c>
      <c r="T57" s="104">
        <f>[55]Agosto!$F$23</f>
        <v>84</v>
      </c>
      <c r="U57" s="104">
        <f>[55]Agosto!$F$24</f>
        <v>94</v>
      </c>
      <c r="V57" s="104">
        <f>[55]Agosto!$F$25</f>
        <v>97</v>
      </c>
      <c r="W57" s="104">
        <f>[55]Agosto!$F$26</f>
        <v>88</v>
      </c>
      <c r="X57" s="104">
        <f>[55]Agosto!$F$27</f>
        <v>73</v>
      </c>
      <c r="Y57" s="104">
        <f>[55]Agosto!$F$28</f>
        <v>91</v>
      </c>
      <c r="Z57" s="104">
        <f>[55]Agosto!$F$29</f>
        <v>90</v>
      </c>
      <c r="AA57" s="104">
        <f>[55]Agosto!$F$30</f>
        <v>80</v>
      </c>
      <c r="AB57" s="104">
        <f>[55]Agosto!$F$31</f>
        <v>87</v>
      </c>
      <c r="AC57" s="104">
        <f>[55]Agosto!$F$32</f>
        <v>79</v>
      </c>
      <c r="AD57" s="104">
        <f>[55]Agosto!$F$33</f>
        <v>100</v>
      </c>
      <c r="AE57" s="104">
        <f>[55]Agosto!$F$34</f>
        <v>89</v>
      </c>
      <c r="AF57" s="104">
        <f>[55]Agosto!$F$35</f>
        <v>69</v>
      </c>
      <c r="AG57" s="109">
        <f t="shared" si="2"/>
        <v>100</v>
      </c>
      <c r="AH57" s="108">
        <f t="shared" si="1"/>
        <v>90.129032258064512</v>
      </c>
    </row>
    <row r="58" spans="1:36" x14ac:dyDescent="0.2">
      <c r="A58" s="47" t="s">
        <v>275</v>
      </c>
      <c r="B58" s="104" t="str">
        <f>[56]Agosto!$F$5</f>
        <v>*</v>
      </c>
      <c r="C58" s="104" t="str">
        <f>[56]Agosto!$F$6</f>
        <v>*</v>
      </c>
      <c r="D58" s="104">
        <f>[56]Agosto!$F$7</f>
        <v>49</v>
      </c>
      <c r="E58" s="104">
        <f>[56]Agosto!$F$8</f>
        <v>94</v>
      </c>
      <c r="F58" s="104">
        <f>[56]Agosto!$F$9</f>
        <v>99</v>
      </c>
      <c r="G58" s="104">
        <f>[56]Agosto!$F$10</f>
        <v>97</v>
      </c>
      <c r="H58" s="104">
        <f>[56]Agosto!$F$11</f>
        <v>91</v>
      </c>
      <c r="I58" s="104">
        <f>[56]Agosto!$F$12</f>
        <v>97</v>
      </c>
      <c r="J58" s="104">
        <f>[56]Agosto!$F$13</f>
        <v>89</v>
      </c>
      <c r="K58" s="104">
        <f>[56]Agosto!$F$14</f>
        <v>88</v>
      </c>
      <c r="L58" s="104">
        <f>[56]Agosto!$F$15</f>
        <v>60</v>
      </c>
      <c r="M58" s="104">
        <f>[56]Agosto!$F$16</f>
        <v>77</v>
      </c>
      <c r="N58" s="104">
        <f>[56]Agosto!$F$17</f>
        <v>71</v>
      </c>
      <c r="O58" s="104">
        <f>[56]Agosto!$F$18</f>
        <v>76</v>
      </c>
      <c r="P58" s="104">
        <f>[56]Agosto!$F$19</f>
        <v>73</v>
      </c>
      <c r="Q58" s="104">
        <f>[56]Agosto!$F$20</f>
        <v>85</v>
      </c>
      <c r="R58" s="104">
        <f>[56]Agosto!$F$21</f>
        <v>87</v>
      </c>
      <c r="S58" s="104">
        <f>[56]Agosto!$F$22</f>
        <v>71</v>
      </c>
      <c r="T58" s="104">
        <f>[56]Agosto!$F$23</f>
        <v>58</v>
      </c>
      <c r="U58" s="104">
        <f>[56]Agosto!$F$24</f>
        <v>93</v>
      </c>
      <c r="V58" s="104">
        <f>[56]Agosto!$F$25</f>
        <v>97</v>
      </c>
      <c r="W58" s="104">
        <f>[56]Agosto!$F$26</f>
        <v>70</v>
      </c>
      <c r="X58" s="104">
        <f>[56]Agosto!$F$27</f>
        <v>62</v>
      </c>
      <c r="Y58" s="104">
        <f>[56]Agosto!$F$28</f>
        <v>93</v>
      </c>
      <c r="Z58" s="104">
        <f>[56]Agosto!$F$29</f>
        <v>92</v>
      </c>
      <c r="AA58" s="104">
        <f>[56]Agosto!$F$30</f>
        <v>90</v>
      </c>
      <c r="AB58" s="104">
        <f>[56]Agosto!$F$31</f>
        <v>92</v>
      </c>
      <c r="AC58" s="104">
        <f>[56]Agosto!$F$32</f>
        <v>89</v>
      </c>
      <c r="AD58" s="104">
        <f>[56]Agosto!$F$33</f>
        <v>97</v>
      </c>
      <c r="AE58" s="104">
        <f>[56]Agosto!$F$34</f>
        <v>86</v>
      </c>
      <c r="AF58" s="104">
        <f>[56]Agosto!$F$35</f>
        <v>65</v>
      </c>
      <c r="AG58" s="109">
        <f t="shared" si="2"/>
        <v>99</v>
      </c>
      <c r="AH58" s="108">
        <f t="shared" si="1"/>
        <v>82.34482758620689</v>
      </c>
    </row>
    <row r="59" spans="1:36" x14ac:dyDescent="0.2">
      <c r="A59" s="47" t="s">
        <v>17</v>
      </c>
      <c r="B59" s="104">
        <f>[57]Agosto!$F$5</f>
        <v>69</v>
      </c>
      <c r="C59" s="104">
        <f>[57]Agosto!$F$6</f>
        <v>71</v>
      </c>
      <c r="D59" s="104">
        <f>[57]Agosto!$F$7</f>
        <v>81</v>
      </c>
      <c r="E59" s="104">
        <f>[57]Agosto!$F$8</f>
        <v>99</v>
      </c>
      <c r="F59" s="104">
        <f>[57]Agosto!$F$9</f>
        <v>98</v>
      </c>
      <c r="G59" s="104">
        <f>[57]Agosto!$F$10</f>
        <v>100</v>
      </c>
      <c r="H59" s="104">
        <f>[57]Agosto!$F$11</f>
        <v>100</v>
      </c>
      <c r="I59" s="104">
        <f>[57]Agosto!$F$12</f>
        <v>94</v>
      </c>
      <c r="J59" s="104">
        <f>[57]Agosto!$F$13</f>
        <v>98</v>
      </c>
      <c r="K59" s="104">
        <f>[57]Agosto!$F$14</f>
        <v>100</v>
      </c>
      <c r="L59" s="104">
        <f>[57]Agosto!$F$15</f>
        <v>99</v>
      </c>
      <c r="M59" s="104">
        <f>[57]Agosto!$F$16</f>
        <v>99</v>
      </c>
      <c r="N59" s="104">
        <f>[57]Agosto!$F$17</f>
        <v>98</v>
      </c>
      <c r="O59" s="104">
        <f>[57]Agosto!$F$18</f>
        <v>95</v>
      </c>
      <c r="P59" s="104">
        <f>[57]Agosto!$F$19</f>
        <v>96</v>
      </c>
      <c r="Q59" s="104">
        <f>[57]Agosto!$F$20</f>
        <v>97</v>
      </c>
      <c r="R59" s="104">
        <f>[57]Agosto!$F$21</f>
        <v>94</v>
      </c>
      <c r="S59" s="104">
        <f>[57]Agosto!$F$22</f>
        <v>91</v>
      </c>
      <c r="T59" s="104">
        <f>[57]Agosto!$F$23</f>
        <v>79</v>
      </c>
      <c r="U59" s="104">
        <f>[57]Agosto!$F$24</f>
        <v>98</v>
      </c>
      <c r="V59" s="104">
        <f>[57]Agosto!$F$25</f>
        <v>100</v>
      </c>
      <c r="W59" s="104">
        <f>[57]Agosto!$F$26</f>
        <v>84</v>
      </c>
      <c r="X59" s="104">
        <f>[57]Agosto!$F$27</f>
        <v>87</v>
      </c>
      <c r="Y59" s="104">
        <f>[57]Agosto!$F$28</f>
        <v>88</v>
      </c>
      <c r="Z59" s="104">
        <f>[57]Agosto!$F$29</f>
        <v>95</v>
      </c>
      <c r="AA59" s="104">
        <f>[57]Agosto!$F$30</f>
        <v>92</v>
      </c>
      <c r="AB59" s="104">
        <f>[57]Agosto!$F$31</f>
        <v>100</v>
      </c>
      <c r="AC59" s="104">
        <f>[57]Agosto!$F$32</f>
        <v>95</v>
      </c>
      <c r="AD59" s="104">
        <f>[57]Agosto!$F$33</f>
        <v>100</v>
      </c>
      <c r="AE59" s="104">
        <f>[57]Agosto!$F$34</f>
        <v>79</v>
      </c>
      <c r="AF59" s="104">
        <f>[57]Agosto!$F$35</f>
        <v>72</v>
      </c>
      <c r="AG59" s="109">
        <f t="shared" si="2"/>
        <v>100</v>
      </c>
      <c r="AH59" s="108">
        <f t="shared" si="1"/>
        <v>91.870967741935488</v>
      </c>
    </row>
    <row r="60" spans="1:36" x14ac:dyDescent="0.2">
      <c r="A60" s="47" t="s">
        <v>130</v>
      </c>
      <c r="B60" s="104">
        <f>[58]Agosto!$F$5</f>
        <v>70</v>
      </c>
      <c r="C60" s="104">
        <f>[58]Agosto!$F$6</f>
        <v>63</v>
      </c>
      <c r="D60" s="104">
        <f>[58]Agosto!$F$7</f>
        <v>60</v>
      </c>
      <c r="E60" s="104">
        <f>[58]Agosto!$F$8</f>
        <v>91</v>
      </c>
      <c r="F60" s="104">
        <f>[58]Agosto!$F$9</f>
        <v>100</v>
      </c>
      <c r="G60" s="104">
        <f>[58]Agosto!$F$10</f>
        <v>100</v>
      </c>
      <c r="H60" s="104">
        <f>[58]Agosto!$F$11</f>
        <v>100</v>
      </c>
      <c r="I60" s="104">
        <f>[58]Agosto!$F$12</f>
        <v>100</v>
      </c>
      <c r="J60" s="104">
        <f>[58]Agosto!$F$13</f>
        <v>98</v>
      </c>
      <c r="K60" s="104">
        <f>[58]Agosto!$F$14</f>
        <v>100</v>
      </c>
      <c r="L60" s="104">
        <f>[58]Agosto!$F$15</f>
        <v>96</v>
      </c>
      <c r="M60" s="104">
        <f>[58]Agosto!$F$16</f>
        <v>100</v>
      </c>
      <c r="N60" s="104">
        <f>[58]Agosto!$F$17</f>
        <v>96</v>
      </c>
      <c r="O60" s="104">
        <f>[58]Agosto!$F$18</f>
        <v>91</v>
      </c>
      <c r="P60" s="104">
        <f>[58]Agosto!$F$19</f>
        <v>87</v>
      </c>
      <c r="Q60" s="104">
        <f>[58]Agosto!$F$20</f>
        <v>94</v>
      </c>
      <c r="R60" s="104">
        <f>[58]Agosto!$F$21</f>
        <v>89</v>
      </c>
      <c r="S60" s="104">
        <f>[58]Agosto!$F$22</f>
        <v>74</v>
      </c>
      <c r="T60" s="104">
        <f>[58]Agosto!$F$23</f>
        <v>60</v>
      </c>
      <c r="U60" s="104">
        <f>[58]Agosto!$F$24</f>
        <v>100</v>
      </c>
      <c r="V60" s="104">
        <f>[58]Agosto!$F$25</f>
        <v>100</v>
      </c>
      <c r="W60" s="104">
        <f>[58]Agosto!$F$26</f>
        <v>69</v>
      </c>
      <c r="X60" s="104">
        <f>[58]Agosto!$F$27</f>
        <v>68</v>
      </c>
      <c r="Y60" s="104">
        <f>[58]Agosto!$F$28</f>
        <v>99</v>
      </c>
      <c r="Z60" s="104">
        <f>[58]Agosto!$F$29</f>
        <v>100</v>
      </c>
      <c r="AA60" s="104">
        <f>[58]Agosto!$F$30</f>
        <v>87</v>
      </c>
      <c r="AB60" s="104">
        <f>[58]Agosto!$F$31</f>
        <v>100</v>
      </c>
      <c r="AC60" s="104">
        <f>[58]Agosto!$F$32</f>
        <v>100</v>
      </c>
      <c r="AD60" s="104">
        <f>[58]Agosto!$F$33</f>
        <v>100</v>
      </c>
      <c r="AE60" s="104">
        <f>[58]Agosto!$F$34</f>
        <v>91</v>
      </c>
      <c r="AF60" s="104">
        <f>[58]Agosto!$F$35</f>
        <v>72</v>
      </c>
      <c r="AG60" s="109">
        <f t="shared" si="2"/>
        <v>100</v>
      </c>
      <c r="AH60" s="108">
        <f t="shared" si="1"/>
        <v>88.870967741935488</v>
      </c>
    </row>
    <row r="61" spans="1:36" x14ac:dyDescent="0.2">
      <c r="A61" s="47" t="s">
        <v>18</v>
      </c>
      <c r="B61" s="104">
        <f>[59]Agosto!$F$5</f>
        <v>54</v>
      </c>
      <c r="C61" s="104">
        <f>[59]Agosto!$F$6</f>
        <v>68</v>
      </c>
      <c r="D61" s="104">
        <f>[59]Agosto!$F$7</f>
        <v>74</v>
      </c>
      <c r="E61" s="104">
        <f>[59]Agosto!$F$8</f>
        <v>97</v>
      </c>
      <c r="F61" s="104">
        <f>[59]Agosto!$F$9</f>
        <v>97</v>
      </c>
      <c r="G61" s="104">
        <f>[59]Agosto!$F$10</f>
        <v>91</v>
      </c>
      <c r="H61" s="104">
        <f>[59]Agosto!$F$11</f>
        <v>80</v>
      </c>
      <c r="I61" s="104">
        <f>[59]Agosto!$F$12</f>
        <v>93</v>
      </c>
      <c r="J61" s="104">
        <f>[59]Agosto!$F$13</f>
        <v>89</v>
      </c>
      <c r="K61" s="104">
        <f>[59]Agosto!$F$14</f>
        <v>74</v>
      </c>
      <c r="L61" s="104">
        <f>[59]Agosto!$F$15</f>
        <v>70</v>
      </c>
      <c r="M61" s="104">
        <f>[59]Agosto!$F$16</f>
        <v>73</v>
      </c>
      <c r="N61" s="104">
        <f>[59]Agosto!$F$17</f>
        <v>68</v>
      </c>
      <c r="O61" s="104">
        <f>[59]Agosto!$F$18</f>
        <v>66</v>
      </c>
      <c r="P61" s="104">
        <f>[59]Agosto!$F$19</f>
        <v>56</v>
      </c>
      <c r="Q61" s="104">
        <f>[59]Agosto!$F$20</f>
        <v>62</v>
      </c>
      <c r="R61" s="104">
        <f>[59]Agosto!$F$21</f>
        <v>62</v>
      </c>
      <c r="S61" s="104">
        <f>[59]Agosto!$F$22</f>
        <v>56</v>
      </c>
      <c r="T61" s="104">
        <f>[59]Agosto!$F$23</f>
        <v>55</v>
      </c>
      <c r="U61" s="104">
        <f>[59]Agosto!$F$24</f>
        <v>84</v>
      </c>
      <c r="V61" s="104">
        <f>[59]Agosto!$F$25</f>
        <v>91</v>
      </c>
      <c r="W61" s="104">
        <f>[59]Agosto!$F$26</f>
        <v>71</v>
      </c>
      <c r="X61" s="104">
        <f>[59]Agosto!$F$27</f>
        <v>68</v>
      </c>
      <c r="Y61" s="104">
        <f>[59]Agosto!$F$28</f>
        <v>100</v>
      </c>
      <c r="Z61" s="104">
        <f>[59]Agosto!$F$29</f>
        <v>96</v>
      </c>
      <c r="AA61" s="104">
        <f>[59]Agosto!$F$30</f>
        <v>89</v>
      </c>
      <c r="AB61" s="104">
        <f>[59]Agosto!$F$31</f>
        <v>74</v>
      </c>
      <c r="AC61" s="104">
        <f>[59]Agosto!$F$32</f>
        <v>69</v>
      </c>
      <c r="AD61" s="104">
        <f>[59]Agosto!$F$33</f>
        <v>79</v>
      </c>
      <c r="AE61" s="104">
        <f>[59]Agosto!$F$34</f>
        <v>75</v>
      </c>
      <c r="AF61" s="104">
        <f>[59]Agosto!$F$35</f>
        <v>60</v>
      </c>
      <c r="AG61" s="109">
        <f t="shared" si="2"/>
        <v>100</v>
      </c>
      <c r="AH61" s="108">
        <f t="shared" si="1"/>
        <v>75.516129032258064</v>
      </c>
      <c r="AJ61" t="s">
        <v>35</v>
      </c>
    </row>
    <row r="62" spans="1:36" x14ac:dyDescent="0.2">
      <c r="A62" s="47" t="s">
        <v>19</v>
      </c>
      <c r="B62" s="104">
        <f>[60]Agosto!$F$5</f>
        <v>77</v>
      </c>
      <c r="C62" s="104">
        <f>[60]Agosto!$F$6</f>
        <v>77</v>
      </c>
      <c r="D62" s="104">
        <f>[60]Agosto!$F$7</f>
        <v>77</v>
      </c>
      <c r="E62" s="104">
        <f>[60]Agosto!$F$8</f>
        <v>100</v>
      </c>
      <c r="F62" s="104">
        <f>[60]Agosto!$F$9</f>
        <v>100</v>
      </c>
      <c r="G62" s="104">
        <f>[60]Agosto!$F$10</f>
        <v>100</v>
      </c>
      <c r="H62" s="104">
        <f>[60]Agosto!$F$11</f>
        <v>96</v>
      </c>
      <c r="I62" s="104">
        <f>[60]Agosto!$F$12</f>
        <v>100</v>
      </c>
      <c r="J62" s="104">
        <f>[60]Agosto!$F$13</f>
        <v>97</v>
      </c>
      <c r="K62" s="104">
        <f>[60]Agosto!$F$14</f>
        <v>98</v>
      </c>
      <c r="L62" s="104">
        <f>[60]Agosto!$F$15</f>
        <v>100</v>
      </c>
      <c r="M62" s="104">
        <f>[60]Agosto!$F$16</f>
        <v>83</v>
      </c>
      <c r="N62" s="104">
        <f>[60]Agosto!$F$17</f>
        <v>79</v>
      </c>
      <c r="O62" s="104">
        <f>[60]Agosto!$F$18</f>
        <v>85</v>
      </c>
      <c r="P62" s="104">
        <f>[60]Agosto!$F$19</f>
        <v>95</v>
      </c>
      <c r="Q62" s="104">
        <f>[60]Agosto!$F$20</f>
        <v>87</v>
      </c>
      <c r="R62" s="104">
        <f>[60]Agosto!$F$21</f>
        <v>82</v>
      </c>
      <c r="S62" s="104">
        <f>[60]Agosto!$F$22</f>
        <v>80</v>
      </c>
      <c r="T62" s="104">
        <f>[60]Agosto!$F$23</f>
        <v>100</v>
      </c>
      <c r="U62" s="104">
        <f>[60]Agosto!$F$24</f>
        <v>100</v>
      </c>
      <c r="V62" s="104">
        <f>[60]Agosto!$F$25</f>
        <v>88</v>
      </c>
      <c r="W62" s="104">
        <f>[60]Agosto!$F$26</f>
        <v>80</v>
      </c>
      <c r="X62" s="104">
        <f>[60]Agosto!$F$27</f>
        <v>99</v>
      </c>
      <c r="Y62" s="104">
        <f>[60]Agosto!$F$28</f>
        <v>100</v>
      </c>
      <c r="Z62" s="104">
        <f>[60]Agosto!$F$29</f>
        <v>100</v>
      </c>
      <c r="AA62" s="104">
        <f>[60]Agosto!$F$30</f>
        <v>99</v>
      </c>
      <c r="AB62" s="104">
        <f>[60]Agosto!$F$31</f>
        <v>100</v>
      </c>
      <c r="AC62" s="104">
        <f>[60]Agosto!$F$32</f>
        <v>100</v>
      </c>
      <c r="AD62" s="104">
        <f>[60]Agosto!$F$33</f>
        <v>94</v>
      </c>
      <c r="AE62" s="104">
        <f>[60]Agosto!$F$34</f>
        <v>89</v>
      </c>
      <c r="AF62" s="104">
        <f>[60]Agosto!$F$35</f>
        <v>77</v>
      </c>
      <c r="AG62" s="109">
        <f t="shared" si="2"/>
        <v>100</v>
      </c>
      <c r="AH62" s="108">
        <f t="shared" si="1"/>
        <v>91.58064516129032</v>
      </c>
      <c r="AI62" s="12" t="s">
        <v>35</v>
      </c>
      <c r="AJ62" t="s">
        <v>35</v>
      </c>
    </row>
    <row r="63" spans="1:36" x14ac:dyDescent="0.2">
      <c r="A63" s="47" t="s">
        <v>23</v>
      </c>
      <c r="B63" s="104">
        <f>[61]Agosto!$F$5</f>
        <v>38</v>
      </c>
      <c r="C63" s="104">
        <f>[61]Agosto!$F$6</f>
        <v>62</v>
      </c>
      <c r="D63" s="104">
        <f>[61]Agosto!$F$7</f>
        <v>69</v>
      </c>
      <c r="E63" s="104">
        <f>[61]Agosto!$F$8</f>
        <v>94</v>
      </c>
      <c r="F63" s="104">
        <f>[61]Agosto!$F$9</f>
        <v>92</v>
      </c>
      <c r="G63" s="104">
        <f>[61]Agosto!$F$10</f>
        <v>96</v>
      </c>
      <c r="H63" s="104">
        <f>[61]Agosto!$F$11</f>
        <v>88</v>
      </c>
      <c r="I63" s="104">
        <f>[61]Agosto!$F$12</f>
        <v>89</v>
      </c>
      <c r="J63" s="104">
        <f>[61]Agosto!$F$13</f>
        <v>87</v>
      </c>
      <c r="K63" s="104">
        <f>[61]Agosto!$F$14</f>
        <v>92</v>
      </c>
      <c r="L63" s="104">
        <f>[61]Agosto!$F$15</f>
        <v>70</v>
      </c>
      <c r="M63" s="104">
        <f>[61]Agosto!$F$16</f>
        <v>81</v>
      </c>
      <c r="N63" s="104">
        <f>[61]Agosto!$F$17</f>
        <v>67</v>
      </c>
      <c r="O63" s="104">
        <f>[61]Agosto!$F$18</f>
        <v>75</v>
      </c>
      <c r="P63" s="104">
        <f>[61]Agosto!$F$19</f>
        <v>74</v>
      </c>
      <c r="Q63" s="104">
        <f>[61]Agosto!$F$20</f>
        <v>61</v>
      </c>
      <c r="R63" s="104">
        <f>[61]Agosto!$F$21</f>
        <v>75</v>
      </c>
      <c r="S63" s="104">
        <f>[61]Agosto!$F$22</f>
        <v>52</v>
      </c>
      <c r="T63" s="104">
        <f>[61]Agosto!$F$23</f>
        <v>39</v>
      </c>
      <c r="U63" s="104">
        <f>[61]Agosto!$F$24</f>
        <v>89</v>
      </c>
      <c r="V63" s="104">
        <f>[61]Agosto!$F$25</f>
        <v>95</v>
      </c>
      <c r="W63" s="104">
        <f>[61]Agosto!$F$26</f>
        <v>53</v>
      </c>
      <c r="X63" s="104">
        <f>[61]Agosto!$F$27</f>
        <v>69</v>
      </c>
      <c r="Y63" s="104">
        <f>[61]Agosto!$F$28</f>
        <v>86</v>
      </c>
      <c r="Z63" s="104">
        <f>[61]Agosto!$F$29</f>
        <v>90</v>
      </c>
      <c r="AA63" s="104">
        <f>[61]Agosto!$F$30</f>
        <v>84</v>
      </c>
      <c r="AB63" s="104">
        <f>[61]Agosto!$F$31</f>
        <v>87</v>
      </c>
      <c r="AC63" s="104">
        <f>[61]Agosto!$F$32</f>
        <v>84</v>
      </c>
      <c r="AD63" s="104">
        <f>[61]Agosto!$F$33</f>
        <v>91</v>
      </c>
      <c r="AE63" s="104">
        <f>[61]Agosto!$F$34</f>
        <v>59</v>
      </c>
      <c r="AF63" s="104">
        <f>[61]Agosto!$F$35</f>
        <v>52</v>
      </c>
      <c r="AG63" s="109">
        <f t="shared" si="2"/>
        <v>96</v>
      </c>
      <c r="AH63" s="108">
        <f t="shared" si="1"/>
        <v>75.483870967741936</v>
      </c>
      <c r="AJ63" t="s">
        <v>35</v>
      </c>
    </row>
    <row r="64" spans="1:36" x14ac:dyDescent="0.2">
      <c r="A64" s="47" t="s">
        <v>34</v>
      </c>
      <c r="B64" s="104">
        <f>[62]Agosto!$F$5</f>
        <v>51</v>
      </c>
      <c r="C64" s="104">
        <f>[62]Agosto!$F$6</f>
        <v>58</v>
      </c>
      <c r="D64" s="104">
        <f>[62]Agosto!$F$7</f>
        <v>60</v>
      </c>
      <c r="E64" s="104">
        <f>[62]Agosto!$F$8</f>
        <v>100</v>
      </c>
      <c r="F64" s="104">
        <f>[62]Agosto!$F$9</f>
        <v>100</v>
      </c>
      <c r="G64" s="104">
        <f>[62]Agosto!$F$10</f>
        <v>93</v>
      </c>
      <c r="H64" s="104">
        <f>[62]Agosto!$F$11</f>
        <v>83</v>
      </c>
      <c r="I64" s="104">
        <f>[62]Agosto!$F$12</f>
        <v>88</v>
      </c>
      <c r="J64" s="104">
        <f>[62]Agosto!$F$13</f>
        <v>91</v>
      </c>
      <c r="K64" s="104">
        <f>[62]Agosto!$F$14</f>
        <v>77</v>
      </c>
      <c r="L64" s="104">
        <f>[62]Agosto!$F$15</f>
        <v>63</v>
      </c>
      <c r="M64" s="104">
        <f>[62]Agosto!$F$16</f>
        <v>59</v>
      </c>
      <c r="N64" s="104">
        <f>[62]Agosto!$F$17</f>
        <v>52</v>
      </c>
      <c r="O64" s="104">
        <f>[62]Agosto!$F$18</f>
        <v>56</v>
      </c>
      <c r="P64" s="104">
        <f>[62]Agosto!$F$19</f>
        <v>43</v>
      </c>
      <c r="Q64" s="104">
        <f>[62]Agosto!$F$20</f>
        <v>52</v>
      </c>
      <c r="R64" s="104">
        <f>[62]Agosto!$F$21</f>
        <v>47</v>
      </c>
      <c r="S64" s="104">
        <f>[62]Agosto!$F$22</f>
        <v>51</v>
      </c>
      <c r="T64" s="104">
        <f>[62]Agosto!$F$23</f>
        <v>45</v>
      </c>
      <c r="U64" s="104">
        <f>[62]Agosto!$F$24</f>
        <v>57</v>
      </c>
      <c r="V64" s="104">
        <f>[62]Agosto!$F$25</f>
        <v>61</v>
      </c>
      <c r="W64" s="104">
        <f>[62]Agosto!$F$26</f>
        <v>53</v>
      </c>
      <c r="X64" s="104">
        <f>[62]Agosto!$F$27</f>
        <v>37</v>
      </c>
      <c r="Y64" s="104">
        <f>[62]Agosto!$F$28</f>
        <v>100</v>
      </c>
      <c r="Z64" s="104">
        <f>[62]Agosto!$F$29</f>
        <v>100</v>
      </c>
      <c r="AA64" s="104">
        <f>[62]Agosto!$F$30</f>
        <v>97</v>
      </c>
      <c r="AB64" s="104">
        <f>[62]Agosto!$F$31</f>
        <v>72</v>
      </c>
      <c r="AC64" s="104">
        <f>[62]Agosto!$F$32</f>
        <v>67</v>
      </c>
      <c r="AD64" s="104">
        <f>[62]Agosto!$F$33</f>
        <v>84</v>
      </c>
      <c r="AE64" s="104">
        <f>[62]Agosto!$F$34</f>
        <v>62</v>
      </c>
      <c r="AF64" s="104">
        <f>[62]Agosto!$F$35</f>
        <v>60</v>
      </c>
      <c r="AG64" s="109">
        <f t="shared" si="2"/>
        <v>100</v>
      </c>
      <c r="AH64" s="108">
        <f t="shared" si="1"/>
        <v>68.354838709677423</v>
      </c>
      <c r="AI64" s="12" t="s">
        <v>35</v>
      </c>
      <c r="AJ64" t="s">
        <v>35</v>
      </c>
    </row>
    <row r="65" spans="1:36" x14ac:dyDescent="0.2">
      <c r="A65" s="47" t="s">
        <v>20</v>
      </c>
      <c r="B65" s="104">
        <f>[63]Agosto!$F$5</f>
        <v>77</v>
      </c>
      <c r="C65" s="104">
        <f>[63]Agosto!$F$6</f>
        <v>65</v>
      </c>
      <c r="D65" s="104">
        <f>[63]Agosto!$F$7</f>
        <v>73</v>
      </c>
      <c r="E65" s="104">
        <f>[63]Agosto!$F$8</f>
        <v>69</v>
      </c>
      <c r="F65" s="104">
        <f>[63]Agosto!$F$9</f>
        <v>87</v>
      </c>
      <c r="G65" s="104">
        <f>[63]Agosto!$F$10</f>
        <v>88</v>
      </c>
      <c r="H65" s="104">
        <f>[63]Agosto!$F$11</f>
        <v>80</v>
      </c>
      <c r="I65" s="104">
        <f>[63]Agosto!$F$12</f>
        <v>79</v>
      </c>
      <c r="J65" s="104">
        <f>[63]Agosto!$F$13</f>
        <v>80</v>
      </c>
      <c r="K65" s="104">
        <f>[63]Agosto!$F$14</f>
        <v>81</v>
      </c>
      <c r="L65" s="104">
        <f>[63]Agosto!$F$15</f>
        <v>82</v>
      </c>
      <c r="M65" s="104">
        <f>[63]Agosto!$F$16</f>
        <v>70</v>
      </c>
      <c r="N65" s="104">
        <f>[63]Agosto!$F$17</f>
        <v>86</v>
      </c>
      <c r="O65" s="104">
        <f>[63]Agosto!$F$18</f>
        <v>82</v>
      </c>
      <c r="P65" s="104">
        <f>[63]Agosto!$F$19</f>
        <v>78</v>
      </c>
      <c r="Q65" s="104">
        <f>[63]Agosto!$F$20</f>
        <v>79</v>
      </c>
      <c r="R65" s="104">
        <f>[63]Agosto!$F$21</f>
        <v>72</v>
      </c>
      <c r="S65" s="104">
        <f>[63]Agosto!$F$22</f>
        <v>71</v>
      </c>
      <c r="T65" s="104">
        <f>[63]Agosto!$F$23</f>
        <v>56</v>
      </c>
      <c r="U65" s="104">
        <f>[63]Agosto!$F$24</f>
        <v>90</v>
      </c>
      <c r="V65" s="104">
        <f>[63]Agosto!$F$25</f>
        <v>93</v>
      </c>
      <c r="W65" s="104">
        <f>[63]Agosto!$F$26</f>
        <v>74</v>
      </c>
      <c r="X65" s="104">
        <f>[63]Agosto!$F$27</f>
        <v>50</v>
      </c>
      <c r="Y65" s="104">
        <f>[63]Agosto!$F$28</f>
        <v>81</v>
      </c>
      <c r="Z65" s="104">
        <f>[63]Agosto!$F$29</f>
        <v>86</v>
      </c>
      <c r="AA65" s="104">
        <f>[63]Agosto!$F$30</f>
        <v>85</v>
      </c>
      <c r="AB65" s="104">
        <f>[63]Agosto!$F$31</f>
        <v>76</v>
      </c>
      <c r="AC65" s="104">
        <f>[63]Agosto!$F$32</f>
        <v>91</v>
      </c>
      <c r="AD65" s="104">
        <f>[63]Agosto!$F$33</f>
        <v>94</v>
      </c>
      <c r="AE65" s="104">
        <f>[63]Agosto!$F$34</f>
        <v>80</v>
      </c>
      <c r="AF65" s="104">
        <f>[63]Agosto!$F$35</f>
        <v>66</v>
      </c>
      <c r="AG65" s="109">
        <f t="shared" si="2"/>
        <v>94</v>
      </c>
      <c r="AH65" s="108">
        <f t="shared" si="1"/>
        <v>78.096774193548384</v>
      </c>
    </row>
    <row r="66" spans="1:36" s="5" customFormat="1" ht="17.100000000000001" customHeight="1" x14ac:dyDescent="0.2">
      <c r="A66" s="48" t="s">
        <v>24</v>
      </c>
      <c r="B66" s="105">
        <f t="shared" ref="B66:AF66" si="3">MAX(B5:B65)</f>
        <v>100</v>
      </c>
      <c r="C66" s="105">
        <f t="shared" si="3"/>
        <v>100</v>
      </c>
      <c r="D66" s="105">
        <f t="shared" si="3"/>
        <v>100</v>
      </c>
      <c r="E66" s="105">
        <f t="shared" si="3"/>
        <v>100</v>
      </c>
      <c r="F66" s="105">
        <f t="shared" si="3"/>
        <v>100</v>
      </c>
      <c r="G66" s="105">
        <f t="shared" si="3"/>
        <v>100</v>
      </c>
      <c r="H66" s="105">
        <f t="shared" si="3"/>
        <v>100</v>
      </c>
      <c r="I66" s="105">
        <f t="shared" si="3"/>
        <v>100</v>
      </c>
      <c r="J66" s="105">
        <f t="shared" si="3"/>
        <v>100</v>
      </c>
      <c r="K66" s="105">
        <f t="shared" si="3"/>
        <v>100</v>
      </c>
      <c r="L66" s="105">
        <f t="shared" si="3"/>
        <v>100</v>
      </c>
      <c r="M66" s="105">
        <f t="shared" si="3"/>
        <v>100</v>
      </c>
      <c r="N66" s="105">
        <f t="shared" si="3"/>
        <v>100</v>
      </c>
      <c r="O66" s="105">
        <f t="shared" si="3"/>
        <v>100</v>
      </c>
      <c r="P66" s="105">
        <f t="shared" si="3"/>
        <v>100</v>
      </c>
      <c r="Q66" s="105">
        <f t="shared" si="3"/>
        <v>100</v>
      </c>
      <c r="R66" s="105">
        <f t="shared" si="3"/>
        <v>100</v>
      </c>
      <c r="S66" s="105">
        <f t="shared" si="3"/>
        <v>100</v>
      </c>
      <c r="T66" s="105">
        <f t="shared" si="3"/>
        <v>100</v>
      </c>
      <c r="U66" s="105">
        <f t="shared" si="3"/>
        <v>100</v>
      </c>
      <c r="V66" s="105">
        <f t="shared" si="3"/>
        <v>100</v>
      </c>
      <c r="W66" s="105">
        <f t="shared" si="3"/>
        <v>100</v>
      </c>
      <c r="X66" s="105">
        <f t="shared" si="3"/>
        <v>100</v>
      </c>
      <c r="Y66" s="105">
        <f t="shared" si="3"/>
        <v>100</v>
      </c>
      <c r="Z66" s="105">
        <f t="shared" si="3"/>
        <v>100</v>
      </c>
      <c r="AA66" s="105">
        <f t="shared" si="3"/>
        <v>100</v>
      </c>
      <c r="AB66" s="105">
        <f t="shared" si="3"/>
        <v>100</v>
      </c>
      <c r="AC66" s="105">
        <f t="shared" si="3"/>
        <v>100</v>
      </c>
      <c r="AD66" s="105">
        <f t="shared" si="3"/>
        <v>100</v>
      </c>
      <c r="AE66" s="105">
        <f t="shared" si="3"/>
        <v>100</v>
      </c>
      <c r="AF66" s="105">
        <f t="shared" si="3"/>
        <v>100</v>
      </c>
      <c r="AG66" s="109">
        <f>MAX(AG5:AG65)</f>
        <v>100</v>
      </c>
      <c r="AH66" s="108">
        <f>AVERAGE(AH5:AH65)</f>
        <v>82.578667839982486</v>
      </c>
      <c r="AJ66" s="5" t="s">
        <v>35</v>
      </c>
    </row>
    <row r="67" spans="1:36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</row>
    <row r="68" spans="1:36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</row>
    <row r="69" spans="1:36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  <c r="AI69" s="12" t="s">
        <v>35</v>
      </c>
    </row>
    <row r="70" spans="1:36" x14ac:dyDescent="0.2">
      <c r="A70" s="91"/>
      <c r="B70" s="91"/>
      <c r="C70" s="91"/>
      <c r="D70" s="91"/>
      <c r="E70" s="91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6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J71" t="s">
        <v>35</v>
      </c>
    </row>
    <row r="72" spans="1:36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6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6" x14ac:dyDescent="0.2">
      <c r="AJ74" t="s">
        <v>35</v>
      </c>
    </row>
    <row r="75" spans="1:36" x14ac:dyDescent="0.2">
      <c r="U75" s="2" t="s">
        <v>35</v>
      </c>
      <c r="Y75" s="2" t="s">
        <v>35</v>
      </c>
      <c r="AJ75" t="s">
        <v>35</v>
      </c>
    </row>
    <row r="76" spans="1:36" x14ac:dyDescent="0.2">
      <c r="L76" s="2" t="s">
        <v>35</v>
      </c>
      <c r="Q76" s="2" t="s">
        <v>35</v>
      </c>
      <c r="U76" s="2" t="s">
        <v>35</v>
      </c>
      <c r="AD76" s="2" t="s">
        <v>35</v>
      </c>
      <c r="AJ76" t="s">
        <v>35</v>
      </c>
    </row>
    <row r="77" spans="1:36" x14ac:dyDescent="0.2">
      <c r="O77" s="2" t="s">
        <v>35</v>
      </c>
      <c r="AB77" s="2" t="s">
        <v>35</v>
      </c>
      <c r="AG77" s="7" t="s">
        <v>35</v>
      </c>
    </row>
    <row r="78" spans="1:36" x14ac:dyDescent="0.2">
      <c r="G78" s="2" t="s">
        <v>35</v>
      </c>
      <c r="L78" s="2" t="s">
        <v>35</v>
      </c>
      <c r="AJ78" s="12" t="s">
        <v>35</v>
      </c>
    </row>
    <row r="79" spans="1:36" x14ac:dyDescent="0.2">
      <c r="P79" s="2" t="s">
        <v>157</v>
      </c>
      <c r="S79" s="2" t="s">
        <v>35</v>
      </c>
      <c r="U79" s="2" t="s">
        <v>35</v>
      </c>
      <c r="V79" s="2" t="s">
        <v>35</v>
      </c>
      <c r="Y79" s="2" t="s">
        <v>35</v>
      </c>
      <c r="AD79" s="2" t="s">
        <v>35</v>
      </c>
    </row>
    <row r="80" spans="1:36" x14ac:dyDescent="0.2">
      <c r="L80" s="2" t="s">
        <v>35</v>
      </c>
      <c r="S80" s="2" t="s">
        <v>35</v>
      </c>
      <c r="T80" s="2" t="s">
        <v>35</v>
      </c>
      <c r="Z80" s="2" t="s">
        <v>35</v>
      </c>
      <c r="AA80" s="2" t="s">
        <v>35</v>
      </c>
      <c r="AB80" s="2" t="s">
        <v>35</v>
      </c>
      <c r="AE80" s="2" t="s">
        <v>35</v>
      </c>
    </row>
    <row r="81" spans="7:33" x14ac:dyDescent="0.2">
      <c r="V81" s="2" t="s">
        <v>35</v>
      </c>
      <c r="W81" s="2" t="s">
        <v>35</v>
      </c>
      <c r="X81" s="2" t="s">
        <v>35</v>
      </c>
      <c r="Y81" s="2" t="s">
        <v>35</v>
      </c>
      <c r="AG81" s="7" t="s">
        <v>35</v>
      </c>
    </row>
    <row r="82" spans="7:33" x14ac:dyDescent="0.2">
      <c r="G82" s="2" t="s">
        <v>35</v>
      </c>
      <c r="P82" s="2" t="s">
        <v>35</v>
      </c>
      <c r="V82" s="2" t="s">
        <v>35</v>
      </c>
      <c r="Y82" s="2" t="s">
        <v>35</v>
      </c>
      <c r="AE82" s="2" t="s">
        <v>35</v>
      </c>
    </row>
    <row r="83" spans="7:33" x14ac:dyDescent="0.2">
      <c r="R83" s="2" t="s">
        <v>35</v>
      </c>
      <c r="U83" s="2" t="s">
        <v>35</v>
      </c>
    </row>
    <row r="84" spans="7:33" x14ac:dyDescent="0.2">
      <c r="L84" s="2" t="s">
        <v>35</v>
      </c>
      <c r="Y84" s="2" t="s">
        <v>35</v>
      </c>
      <c r="AC84" s="2" t="s">
        <v>35</v>
      </c>
      <c r="AD84" s="2" t="s">
        <v>35</v>
      </c>
    </row>
    <row r="86" spans="7:33" x14ac:dyDescent="0.2">
      <c r="N86" s="2" t="s">
        <v>35</v>
      </c>
    </row>
    <row r="87" spans="7:33" x14ac:dyDescent="0.2">
      <c r="U87" s="2" t="s">
        <v>35</v>
      </c>
    </row>
    <row r="92" spans="7:33" x14ac:dyDescent="0.2">
      <c r="W92" s="2" t="s">
        <v>35</v>
      </c>
    </row>
  </sheetData>
  <mergeCells count="34">
    <mergeCell ref="Z3:Z4"/>
    <mergeCell ref="U3:U4"/>
    <mergeCell ref="V3:V4"/>
    <mergeCell ref="AF3:AF4"/>
    <mergeCell ref="I3:I4"/>
    <mergeCell ref="AE3:AE4"/>
    <mergeCell ref="J3:J4"/>
    <mergeCell ref="S3:S4"/>
    <mergeCell ref="B3:B4"/>
    <mergeCell ref="C3:C4"/>
    <mergeCell ref="D3:D4"/>
    <mergeCell ref="N3:N4"/>
    <mergeCell ref="G3:G4"/>
    <mergeCell ref="L3:L4"/>
    <mergeCell ref="E3:E4"/>
    <mergeCell ref="F3:F4"/>
    <mergeCell ref="M3:M4"/>
    <mergeCell ref="H3:H4"/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A2:A4"/>
    <mergeCell ref="K3:K4"/>
    <mergeCell ref="B2:AH2"/>
    <mergeCell ref="T3:T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5"/>
  <sheetViews>
    <sheetView topLeftCell="A21" zoomScale="90" zoomScaleNormal="90" workbookViewId="0">
      <selection activeCell="A36" sqref="A36"/>
    </sheetView>
  </sheetViews>
  <sheetFormatPr defaultRowHeight="12.75" x14ac:dyDescent="0.2"/>
  <cols>
    <col min="1" max="1" width="43" style="2" bestFit="1" customWidth="1"/>
    <col min="2" max="4" width="5" style="2" customWidth="1"/>
    <col min="5" max="5" width="5.140625" style="2" customWidth="1"/>
    <col min="6" max="6" width="5" style="2" customWidth="1"/>
    <col min="7" max="7" width="5.140625" style="2" customWidth="1"/>
    <col min="8" max="9" width="5" style="2" customWidth="1"/>
    <col min="10" max="10" width="5.42578125" style="2" customWidth="1"/>
    <col min="11" max="11" width="5.140625" style="2" customWidth="1"/>
    <col min="12" max="12" width="5" style="2" customWidth="1"/>
    <col min="13" max="13" width="5.140625" style="2" customWidth="1"/>
    <col min="14" max="14" width="5" style="2" customWidth="1"/>
    <col min="15" max="15" width="5.28515625" style="2" customWidth="1"/>
    <col min="16" max="16" width="5" style="2" customWidth="1"/>
    <col min="17" max="17" width="5.28515625" style="2" customWidth="1"/>
    <col min="18" max="22" width="5.140625" style="2" customWidth="1"/>
    <col min="23" max="24" width="5.28515625" style="2" customWidth="1"/>
    <col min="25" max="25" width="5.42578125" style="2" customWidth="1"/>
    <col min="26" max="27" width="5.140625" style="2" customWidth="1"/>
    <col min="28" max="28" width="5" style="2" customWidth="1"/>
    <col min="29" max="29" width="5.28515625" style="2" customWidth="1"/>
    <col min="30" max="30" width="5.140625" style="2" customWidth="1"/>
    <col min="31" max="32" width="5.7109375" style="2" customWidth="1"/>
    <col min="33" max="33" width="7" style="6" bestFit="1" customWidth="1"/>
    <col min="34" max="34" width="6.85546875" style="1" customWidth="1"/>
  </cols>
  <sheetData>
    <row r="1" spans="1:38" ht="20.100000000000001" customHeight="1" x14ac:dyDescent="0.2">
      <c r="A1" s="136" t="s">
        <v>162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8" s="4" customFormat="1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8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28</v>
      </c>
      <c r="AH3" s="96" t="s">
        <v>26</v>
      </c>
    </row>
    <row r="4" spans="1:38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8" s="5" customFormat="1" x14ac:dyDescent="0.2">
      <c r="A5" s="47" t="s">
        <v>30</v>
      </c>
      <c r="B5" s="102">
        <f>[1]Agosto!$G$5</f>
        <v>18</v>
      </c>
      <c r="C5" s="102">
        <f>[1]Agosto!$G$6</f>
        <v>21</v>
      </c>
      <c r="D5" s="102">
        <f>[1]Agosto!$G$7</f>
        <v>19</v>
      </c>
      <c r="E5" s="102">
        <f>[1]Agosto!$G$8</f>
        <v>40</v>
      </c>
      <c r="F5" s="102">
        <f>[1]Agosto!$G$9</f>
        <v>33</v>
      </c>
      <c r="G5" s="102">
        <f>[1]Agosto!$G$10</f>
        <v>31</v>
      </c>
      <c r="H5" s="102">
        <f>[1]Agosto!$G$11</f>
        <v>26</v>
      </c>
      <c r="I5" s="102">
        <f>[1]Agosto!$G$12</f>
        <v>49</v>
      </c>
      <c r="J5" s="102">
        <f>[1]Agosto!$G$13</f>
        <v>27</v>
      </c>
      <c r="K5" s="102">
        <f>[1]Agosto!$G$14</f>
        <v>19</v>
      </c>
      <c r="L5" s="102">
        <f>[1]Agosto!$G$15</f>
        <v>19</v>
      </c>
      <c r="M5" s="102">
        <f>[1]Agosto!$G$16</f>
        <v>21</v>
      </c>
      <c r="N5" s="102">
        <f>[1]Agosto!$G$17</f>
        <v>13</v>
      </c>
      <c r="O5" s="102">
        <f>[1]Agosto!$G$18</f>
        <v>13</v>
      </c>
      <c r="P5" s="102">
        <f>[1]Agosto!$G$19</f>
        <v>23</v>
      </c>
      <c r="Q5" s="102">
        <f>[1]Agosto!$G$20</f>
        <v>26</v>
      </c>
      <c r="R5" s="102">
        <f>[1]Agosto!$G$21</f>
        <v>19</v>
      </c>
      <c r="S5" s="102">
        <f>[1]Agosto!$G$22</f>
        <v>21</v>
      </c>
      <c r="T5" s="102">
        <f>[1]Agosto!$G$23</f>
        <v>13</v>
      </c>
      <c r="U5" s="102">
        <f>[1]Agosto!$G$24</f>
        <v>31</v>
      </c>
      <c r="V5" s="102">
        <f>[1]Agosto!$G$25</f>
        <v>23</v>
      </c>
      <c r="W5" s="102">
        <f>[1]Agosto!$G$26</f>
        <v>13</v>
      </c>
      <c r="X5" s="102">
        <f>[1]Agosto!$G$27</f>
        <v>11</v>
      </c>
      <c r="Y5" s="102">
        <f>[1]Agosto!$G$28</f>
        <v>29</v>
      </c>
      <c r="Z5" s="102">
        <f>[1]Agosto!$G$29</f>
        <v>43</v>
      </c>
      <c r="AA5" s="102">
        <f>[1]Agosto!$G$30</f>
        <v>33</v>
      </c>
      <c r="AB5" s="102">
        <f>[1]Agosto!$G$31</f>
        <v>27</v>
      </c>
      <c r="AC5" s="102">
        <f>[1]Agosto!$G$32</f>
        <v>49</v>
      </c>
      <c r="AD5" s="102">
        <f>[1]Agosto!$G$33</f>
        <v>24</v>
      </c>
      <c r="AE5" s="102">
        <f>[1]Agosto!$G$34</f>
        <v>18</v>
      </c>
      <c r="AF5" s="102">
        <f>[1]Agosto!$G$35</f>
        <v>15</v>
      </c>
      <c r="AG5" s="109">
        <f t="shared" ref="AG5:AG7" si="1">MIN(B5:AF5)</f>
        <v>11</v>
      </c>
      <c r="AH5" s="108">
        <f t="shared" ref="AH5:AH7" si="2">AVERAGE(B5:AF5)</f>
        <v>24.741935483870968</v>
      </c>
    </row>
    <row r="6" spans="1:38" s="5" customFormat="1" x14ac:dyDescent="0.2">
      <c r="A6" s="47" t="s">
        <v>291</v>
      </c>
      <c r="B6" s="102" t="str">
        <f>[2]Agosto!$G$5</f>
        <v>*</v>
      </c>
      <c r="C6" s="102" t="str">
        <f>[2]Agosto!$G$6</f>
        <v>*</v>
      </c>
      <c r="D6" s="102" t="str">
        <f>[2]Agosto!$G$7</f>
        <v>*</v>
      </c>
      <c r="E6" s="102" t="str">
        <f>[2]Agosto!$G$8</f>
        <v>*</v>
      </c>
      <c r="F6" s="102" t="str">
        <f>[2]Agosto!$G$9</f>
        <v>*</v>
      </c>
      <c r="G6" s="102" t="str">
        <f>[2]Agosto!$G$10</f>
        <v>*</v>
      </c>
      <c r="H6" s="102" t="str">
        <f>[2]Agosto!$G$11</f>
        <v>*</v>
      </c>
      <c r="I6" s="102" t="str">
        <f>[2]Agosto!$G$12</f>
        <v>*</v>
      </c>
      <c r="J6" s="102" t="str">
        <f>[2]Agosto!$G$13</f>
        <v>*</v>
      </c>
      <c r="K6" s="102" t="str">
        <f>[2]Agosto!$G$14</f>
        <v>*</v>
      </c>
      <c r="L6" s="102" t="str">
        <f>[2]Agosto!$G$15</f>
        <v>*</v>
      </c>
      <c r="M6" s="102" t="str">
        <f>[2]Agosto!$G$16</f>
        <v>*</v>
      </c>
      <c r="N6" s="102" t="str">
        <f>[2]Agosto!$G$17</f>
        <v>*</v>
      </c>
      <c r="O6" s="102" t="str">
        <f>[2]Agosto!$G$18</f>
        <v>*</v>
      </c>
      <c r="P6" s="102" t="str">
        <f>[2]Agosto!$G$19</f>
        <v>*</v>
      </c>
      <c r="Q6" s="102" t="str">
        <f>[2]Agosto!$G$20</f>
        <v>*</v>
      </c>
      <c r="R6" s="102" t="str">
        <f>[2]Agosto!$G$21</f>
        <v>*</v>
      </c>
      <c r="S6" s="102" t="str">
        <f>[2]Agosto!$G$22</f>
        <v>*</v>
      </c>
      <c r="T6" s="102" t="str">
        <f>[2]Agosto!$G$23</f>
        <v>*</v>
      </c>
      <c r="U6" s="102" t="str">
        <f>[2]Agosto!$G$24</f>
        <v>*</v>
      </c>
      <c r="V6" s="102">
        <f>[2]Agosto!$G$25</f>
        <v>26</v>
      </c>
      <c r="W6" s="102">
        <f>[2]Agosto!$G$26</f>
        <v>17</v>
      </c>
      <c r="X6" s="102">
        <f>[2]Agosto!$G$27</f>
        <v>15</v>
      </c>
      <c r="Y6" s="102">
        <f>[2]Agosto!$G$28</f>
        <v>28</v>
      </c>
      <c r="Z6" s="102">
        <f>[2]Agosto!$G$29</f>
        <v>44</v>
      </c>
      <c r="AA6" s="102">
        <f>[2]Agosto!$G$30</f>
        <v>41</v>
      </c>
      <c r="AB6" s="102">
        <f>[2]Agosto!$G$31</f>
        <v>28</v>
      </c>
      <c r="AC6" s="102">
        <f>[2]Agosto!$G$32</f>
        <v>41</v>
      </c>
      <c r="AD6" s="102">
        <f>[2]Agosto!$G$33</f>
        <v>25</v>
      </c>
      <c r="AE6" s="102">
        <f>[2]Agosto!$G$34</f>
        <v>22</v>
      </c>
      <c r="AF6" s="102">
        <f>[2]Agosto!$G$35</f>
        <v>19</v>
      </c>
      <c r="AG6" s="109">
        <f t="shared" si="1"/>
        <v>15</v>
      </c>
      <c r="AH6" s="108">
        <f t="shared" si="2"/>
        <v>27.818181818181817</v>
      </c>
    </row>
    <row r="7" spans="1:38" s="5" customFormat="1" x14ac:dyDescent="0.2">
      <c r="A7" s="47" t="s">
        <v>289</v>
      </c>
      <c r="B7" s="104" t="str">
        <f>[3]Agosto!$G$5</f>
        <v>*</v>
      </c>
      <c r="C7" s="104" t="str">
        <f>[3]Agosto!$G$6</f>
        <v>*</v>
      </c>
      <c r="D7" s="104" t="str">
        <f>[3]Agosto!$G$7</f>
        <v>*</v>
      </c>
      <c r="E7" s="104" t="str">
        <f>[3]Agosto!$G$8</f>
        <v>*</v>
      </c>
      <c r="F7" s="104" t="str">
        <f>[3]Agosto!$G$9</f>
        <v>*</v>
      </c>
      <c r="G7" s="104" t="str">
        <f>[3]Agosto!$G$10</f>
        <v>*</v>
      </c>
      <c r="H7" s="104" t="str">
        <f>[3]Agosto!$G$11</f>
        <v>*</v>
      </c>
      <c r="I7" s="104" t="str">
        <f>[3]Agosto!$G$12</f>
        <v>*</v>
      </c>
      <c r="J7" s="104" t="str">
        <f>[3]Agosto!$G$13</f>
        <v>*</v>
      </c>
      <c r="K7" s="104" t="str">
        <f>[3]Agosto!$G$14</f>
        <v>*</v>
      </c>
      <c r="L7" s="104" t="str">
        <f>[3]Agosto!$G$15</f>
        <v>*</v>
      </c>
      <c r="M7" s="104" t="str">
        <f>[3]Agosto!$G$16</f>
        <v>*</v>
      </c>
      <c r="N7" s="104" t="str">
        <f>[3]Agosto!$G$17</f>
        <v>*</v>
      </c>
      <c r="O7" s="104">
        <f>[3]Agosto!$G$18</f>
        <v>14</v>
      </c>
      <c r="P7" s="104">
        <f>[3]Agosto!$G$19</f>
        <v>15</v>
      </c>
      <c r="Q7" s="104">
        <f>[3]Agosto!$G$20</f>
        <v>19</v>
      </c>
      <c r="R7" s="104">
        <f>[3]Agosto!$G$21</f>
        <v>17</v>
      </c>
      <c r="S7" s="104">
        <f>[3]Agosto!$G$22</f>
        <v>18</v>
      </c>
      <c r="T7" s="104">
        <f>[3]Agosto!$G$23</f>
        <v>17</v>
      </c>
      <c r="U7" s="104">
        <f>[3]Agosto!$G$24</f>
        <v>32</v>
      </c>
      <c r="V7" s="104">
        <f>[3]Agosto!$G$25</f>
        <v>22</v>
      </c>
      <c r="W7" s="104">
        <f>[3]Agosto!$G$26</f>
        <v>14</v>
      </c>
      <c r="X7" s="104">
        <f>[3]Agosto!$G$27</f>
        <v>16</v>
      </c>
      <c r="Y7" s="104">
        <f>[3]Agosto!$G$28</f>
        <v>28</v>
      </c>
      <c r="Z7" s="104">
        <f>[3]Agosto!$G$29</f>
        <v>41</v>
      </c>
      <c r="AA7" s="104">
        <f>[3]Agosto!$G$30</f>
        <v>35</v>
      </c>
      <c r="AB7" s="104">
        <f>[3]Agosto!$G$31</f>
        <v>27</v>
      </c>
      <c r="AC7" s="104">
        <f>[3]Agosto!$G$32</f>
        <v>24</v>
      </c>
      <c r="AD7" s="104">
        <f>[3]Agosto!$G$33</f>
        <v>24</v>
      </c>
      <c r="AE7" s="104">
        <f>[3]Agosto!$G$34</f>
        <v>18</v>
      </c>
      <c r="AF7" s="104">
        <f>[3]Agosto!$G$35</f>
        <v>20</v>
      </c>
      <c r="AG7" s="109">
        <f t="shared" si="1"/>
        <v>14</v>
      </c>
      <c r="AH7" s="108">
        <f t="shared" si="2"/>
        <v>22.277777777777779</v>
      </c>
    </row>
    <row r="8" spans="1:38" x14ac:dyDescent="0.2">
      <c r="A8" s="47" t="s">
        <v>0</v>
      </c>
      <c r="B8" s="104">
        <f>[4]Agosto!$G$5</f>
        <v>21</v>
      </c>
      <c r="C8" s="104">
        <f>[4]Agosto!$G$6</f>
        <v>25</v>
      </c>
      <c r="D8" s="104">
        <f>[4]Agosto!$G$7</f>
        <v>33</v>
      </c>
      <c r="E8" s="104">
        <f>[4]Agosto!$G$8</f>
        <v>62</v>
      </c>
      <c r="F8" s="104">
        <f>[4]Agosto!$G$9</f>
        <v>48</v>
      </c>
      <c r="G8" s="104">
        <f>[4]Agosto!$G$10</f>
        <v>43</v>
      </c>
      <c r="H8" s="104">
        <f>[4]Agosto!$G$11</f>
        <v>42</v>
      </c>
      <c r="I8" s="104">
        <f>[4]Agosto!$G$12</f>
        <v>43</v>
      </c>
      <c r="J8" s="104">
        <f>[4]Agosto!$G$13</f>
        <v>36</v>
      </c>
      <c r="K8" s="104">
        <f>[4]Agosto!$G$14</f>
        <v>17</v>
      </c>
      <c r="L8" s="104">
        <f>[4]Agosto!$G$15</f>
        <v>18</v>
      </c>
      <c r="M8" s="104">
        <f>[4]Agosto!$G$16</f>
        <v>20</v>
      </c>
      <c r="N8" s="104">
        <f>[4]Agosto!$G$17</f>
        <v>14</v>
      </c>
      <c r="O8" s="104">
        <f>[4]Agosto!$G$18</f>
        <v>20</v>
      </c>
      <c r="P8" s="104">
        <f>[4]Agosto!$G$19</f>
        <v>21</v>
      </c>
      <c r="Q8" s="104">
        <f>[4]Agosto!$G$20</f>
        <v>19</v>
      </c>
      <c r="R8" s="104">
        <f>[4]Agosto!$G$21</f>
        <v>25</v>
      </c>
      <c r="S8" s="104">
        <f>[4]Agosto!$G$22</f>
        <v>20</v>
      </c>
      <c r="T8" s="104">
        <f>[4]Agosto!$G$23</f>
        <v>16</v>
      </c>
      <c r="U8" s="104">
        <f>[4]Agosto!$G$24</f>
        <v>24</v>
      </c>
      <c r="V8" s="104">
        <f>[4]Agosto!$G$25</f>
        <v>33</v>
      </c>
      <c r="W8" s="104">
        <f>[4]Agosto!$G$26</f>
        <v>16</v>
      </c>
      <c r="X8" s="104">
        <f>[4]Agosto!$G$27</f>
        <v>27</v>
      </c>
      <c r="Y8" s="104">
        <f>[4]Agosto!$G$28</f>
        <v>68</v>
      </c>
      <c r="Z8" s="104">
        <f>[4]Agosto!$G$29</f>
        <v>86</v>
      </c>
      <c r="AA8" s="104">
        <f>[4]Agosto!$G$30</f>
        <v>32</v>
      </c>
      <c r="AB8" s="104">
        <f>[4]Agosto!$G$31</f>
        <v>19</v>
      </c>
      <c r="AC8" s="104">
        <f>[4]Agosto!$G$32</f>
        <v>48</v>
      </c>
      <c r="AD8" s="104">
        <f>[4]Agosto!$G$33</f>
        <v>24</v>
      </c>
      <c r="AE8" s="104">
        <f>[4]Agosto!$G$34</f>
        <v>24</v>
      </c>
      <c r="AF8" s="104">
        <f>[4]Agosto!$G$35</f>
        <v>20</v>
      </c>
      <c r="AG8" s="109">
        <f t="shared" ref="AG8:AG65" si="3">MIN(B8:AF8)</f>
        <v>14</v>
      </c>
      <c r="AH8" s="108">
        <f t="shared" ref="AH8:AH65" si="4">AVERAGE(B8:AF8)</f>
        <v>31.096774193548388</v>
      </c>
    </row>
    <row r="9" spans="1:38" x14ac:dyDescent="0.2">
      <c r="A9" s="47" t="s">
        <v>301</v>
      </c>
      <c r="B9" s="104" t="str">
        <f>[5]Agosto!$G$5</f>
        <v>*</v>
      </c>
      <c r="C9" s="104" t="str">
        <f>[5]Agosto!$G$6</f>
        <v>*</v>
      </c>
      <c r="D9" s="104" t="str">
        <f>[5]Agosto!$G$7</f>
        <v>*</v>
      </c>
      <c r="E9" s="104" t="str">
        <f>[5]Agosto!$G$8</f>
        <v>*</v>
      </c>
      <c r="F9" s="104" t="str">
        <f>[5]Agosto!$G$9</f>
        <v>*</v>
      </c>
      <c r="G9" s="104" t="str">
        <f>[5]Agosto!$G$10</f>
        <v>*</v>
      </c>
      <c r="H9" s="104" t="str">
        <f>[5]Agosto!$G$11</f>
        <v>*</v>
      </c>
      <c r="I9" s="104" t="str">
        <f>[5]Agosto!$G$12</f>
        <v>*</v>
      </c>
      <c r="J9" s="104" t="str">
        <f>[5]Agosto!$G$13</f>
        <v>*</v>
      </c>
      <c r="K9" s="104" t="str">
        <f>[5]Agosto!$G$14</f>
        <v>*</v>
      </c>
      <c r="L9" s="104" t="str">
        <f>[5]Agosto!$G$15</f>
        <v>*</v>
      </c>
      <c r="M9" s="104" t="str">
        <f>[5]Agosto!$G$16</f>
        <v>*</v>
      </c>
      <c r="N9" s="104" t="str">
        <f>[5]Agosto!$G$17</f>
        <v>*</v>
      </c>
      <c r="O9" s="104" t="str">
        <f>[5]Agosto!$G$18</f>
        <v>*</v>
      </c>
      <c r="P9" s="104" t="str">
        <f>[5]Agosto!$G$19</f>
        <v>*</v>
      </c>
      <c r="Q9" s="104" t="str">
        <f>[5]Agosto!$G$20</f>
        <v>*</v>
      </c>
      <c r="R9" s="104" t="str">
        <f>[5]Agosto!$G$21</f>
        <v>*</v>
      </c>
      <c r="S9" s="104" t="str">
        <f>[5]Agosto!$G$22</f>
        <v>*</v>
      </c>
      <c r="T9" s="104" t="str">
        <f>[5]Agosto!$G$23</f>
        <v>*</v>
      </c>
      <c r="U9" s="104" t="str">
        <f>[5]Agosto!$G$24</f>
        <v>*</v>
      </c>
      <c r="V9" s="104" t="str">
        <f>[5]Agosto!$G$25</f>
        <v>*</v>
      </c>
      <c r="W9" s="104" t="str">
        <f>[5]Agosto!$G$26</f>
        <v>*</v>
      </c>
      <c r="X9" s="104" t="str">
        <f>[5]Agosto!$G$27</f>
        <v>*</v>
      </c>
      <c r="Y9" s="104" t="str">
        <f>[5]Agosto!$G$28</f>
        <v>*</v>
      </c>
      <c r="Z9" s="104" t="str">
        <f>[5]Agosto!$G$29</f>
        <v>*</v>
      </c>
      <c r="AA9" s="104" t="str">
        <f>[5]Agosto!$G$30</f>
        <v>*</v>
      </c>
      <c r="AB9" s="104" t="str">
        <f>[5]Agosto!$G$31</f>
        <v>*</v>
      </c>
      <c r="AC9" s="104" t="str">
        <f>[5]Agosto!$G$32</f>
        <v>*</v>
      </c>
      <c r="AD9" s="104" t="str">
        <f>[5]Agosto!$G$33</f>
        <v>*</v>
      </c>
      <c r="AE9" s="104">
        <f>[5]Agosto!$G$34</f>
        <v>33</v>
      </c>
      <c r="AF9" s="104">
        <f>[5]Agosto!$G$35</f>
        <v>22</v>
      </c>
      <c r="AG9" s="109">
        <f t="shared" si="3"/>
        <v>22</v>
      </c>
      <c r="AH9" s="108">
        <f t="shared" si="4"/>
        <v>27.5</v>
      </c>
    </row>
    <row r="10" spans="1:38" x14ac:dyDescent="0.2">
      <c r="A10" s="47" t="s">
        <v>81</v>
      </c>
      <c r="B10" s="104">
        <f>[6]Agosto!$G$5</f>
        <v>27</v>
      </c>
      <c r="C10" s="104">
        <f>[6]Agosto!$G$6</f>
        <v>28</v>
      </c>
      <c r="D10" s="104">
        <f>[6]Agosto!$G$7</f>
        <v>28</v>
      </c>
      <c r="E10" s="104">
        <f>[6]Agosto!$G$8</f>
        <v>47</v>
      </c>
      <c r="F10" s="104">
        <f>[6]Agosto!$G$9</f>
        <v>57</v>
      </c>
      <c r="G10" s="104">
        <f>[6]Agosto!$G$10</f>
        <v>42</v>
      </c>
      <c r="H10" s="104">
        <f>[6]Agosto!$G$11</f>
        <v>36</v>
      </c>
      <c r="I10" s="104">
        <f>[6]Agosto!$G$12</f>
        <v>53</v>
      </c>
      <c r="J10" s="104">
        <f>[6]Agosto!$G$13</f>
        <v>37</v>
      </c>
      <c r="K10" s="104">
        <f>[6]Agosto!$G$14</f>
        <v>25</v>
      </c>
      <c r="L10" s="104">
        <f>[6]Agosto!$G$15</f>
        <v>27</v>
      </c>
      <c r="M10" s="104">
        <f>[6]Agosto!$G$16</f>
        <v>25</v>
      </c>
      <c r="N10" s="104">
        <f>[6]Agosto!$G$17</f>
        <v>20</v>
      </c>
      <c r="O10" s="104">
        <f>[6]Agosto!$G$18</f>
        <v>19</v>
      </c>
      <c r="P10" s="104">
        <f>[6]Agosto!$G$19</f>
        <v>29</v>
      </c>
      <c r="Q10" s="104">
        <f>[6]Agosto!$G$20</f>
        <v>24</v>
      </c>
      <c r="R10" s="104">
        <f>[6]Agosto!$G$21</f>
        <v>27</v>
      </c>
      <c r="S10" s="104">
        <f>[6]Agosto!$G$22</f>
        <v>26</v>
      </c>
      <c r="T10" s="104">
        <f>[6]Agosto!$G$23</f>
        <v>21</v>
      </c>
      <c r="U10" s="104">
        <f>[6]Agosto!$G$24</f>
        <v>29</v>
      </c>
      <c r="V10" s="104">
        <f>[6]Agosto!$G$25</f>
        <v>35</v>
      </c>
      <c r="W10" s="104">
        <f>[6]Agosto!$G$26</f>
        <v>20</v>
      </c>
      <c r="X10" s="104">
        <f>[6]Agosto!$G$27</f>
        <v>19</v>
      </c>
      <c r="Y10" s="104">
        <f>[6]Agosto!$G$28</f>
        <v>55</v>
      </c>
      <c r="Z10" s="104">
        <f>[6]Agosto!$G$29</f>
        <v>49</v>
      </c>
      <c r="AA10" s="104">
        <f>[6]Agosto!$G$30</f>
        <v>33</v>
      </c>
      <c r="AB10" s="104">
        <f>[6]Agosto!$G$31</f>
        <v>28</v>
      </c>
      <c r="AC10" s="104">
        <f>[6]Agosto!$G$32</f>
        <v>41</v>
      </c>
      <c r="AD10" s="104">
        <f>[6]Agosto!$G$33</f>
        <v>30</v>
      </c>
      <c r="AE10" s="104">
        <f>[6]Agosto!$G$34</f>
        <v>29</v>
      </c>
      <c r="AF10" s="104">
        <f>[6]Agosto!$G$35</f>
        <v>21</v>
      </c>
      <c r="AG10" s="109">
        <f t="shared" si="3"/>
        <v>19</v>
      </c>
      <c r="AH10" s="108">
        <f t="shared" si="4"/>
        <v>31.838709677419356</v>
      </c>
    </row>
    <row r="11" spans="1:38" x14ac:dyDescent="0.2">
      <c r="A11" s="47" t="s">
        <v>1</v>
      </c>
      <c r="B11" s="104">
        <f>[7]Agosto!$G$5</f>
        <v>19</v>
      </c>
      <c r="C11" s="104">
        <f>[7]Agosto!$G$6</f>
        <v>29</v>
      </c>
      <c r="D11" s="104">
        <f>[7]Agosto!$G$7</f>
        <v>31</v>
      </c>
      <c r="E11" s="104">
        <f>[7]Agosto!$G$8</f>
        <v>55</v>
      </c>
      <c r="F11" s="104">
        <f>[7]Agosto!$G$9</f>
        <v>42</v>
      </c>
      <c r="G11" s="104">
        <f>[7]Agosto!$G$10</f>
        <v>34</v>
      </c>
      <c r="H11" s="104">
        <f>[7]Agosto!$G$11</f>
        <v>33</v>
      </c>
      <c r="I11" s="104">
        <f>[7]Agosto!$G$12</f>
        <v>36</v>
      </c>
      <c r="J11" s="104">
        <f>[7]Agosto!$G$13</f>
        <v>22</v>
      </c>
      <c r="K11" s="104">
        <f>[7]Agosto!$G$14</f>
        <v>18</v>
      </c>
      <c r="L11" s="104">
        <f>[7]Agosto!$G$15</f>
        <v>14</v>
      </c>
      <c r="M11" s="104">
        <f>[7]Agosto!$G$16</f>
        <v>19</v>
      </c>
      <c r="N11" s="104">
        <f>[7]Agosto!$G$17</f>
        <v>12</v>
      </c>
      <c r="O11" s="104">
        <f>[7]Agosto!$G$18</f>
        <v>17</v>
      </c>
      <c r="P11" s="104">
        <f>[7]Agosto!$G$19</f>
        <v>15</v>
      </c>
      <c r="Q11" s="104">
        <f>[7]Agosto!$G$20</f>
        <v>14</v>
      </c>
      <c r="R11" s="104">
        <f>[7]Agosto!$G$21</f>
        <v>14</v>
      </c>
      <c r="S11" s="104">
        <f>[7]Agosto!$G$22</f>
        <v>15</v>
      </c>
      <c r="T11" s="104">
        <f>[7]Agosto!$G$23</f>
        <v>20</v>
      </c>
      <c r="U11" s="104">
        <f>[7]Agosto!$G$24</f>
        <v>24</v>
      </c>
      <c r="V11" s="104">
        <f>[7]Agosto!$G$25</f>
        <v>21</v>
      </c>
      <c r="W11" s="104">
        <f>[7]Agosto!$G$26</f>
        <v>16</v>
      </c>
      <c r="X11" s="104">
        <f>[7]Agosto!$G$27</f>
        <v>22</v>
      </c>
      <c r="Y11" s="104">
        <f>[7]Agosto!$G$28</f>
        <v>51</v>
      </c>
      <c r="Z11" s="104">
        <f>[7]Agosto!$G$29</f>
        <v>44</v>
      </c>
      <c r="AA11" s="104">
        <f>[7]Agosto!$G$30</f>
        <v>19</v>
      </c>
      <c r="AB11" s="104">
        <f>[7]Agosto!$G$31</f>
        <v>23</v>
      </c>
      <c r="AC11" s="104">
        <f>[7]Agosto!$G$32</f>
        <v>28</v>
      </c>
      <c r="AD11" s="104">
        <f>[7]Agosto!$G$33</f>
        <v>15</v>
      </c>
      <c r="AE11" s="104">
        <f>[7]Agosto!$G$34</f>
        <v>15</v>
      </c>
      <c r="AF11" s="104">
        <f>[7]Agosto!$G$35</f>
        <v>17</v>
      </c>
      <c r="AG11" s="109">
        <f t="shared" si="3"/>
        <v>12</v>
      </c>
      <c r="AH11" s="108">
        <f t="shared" si="4"/>
        <v>24.322580645161292</v>
      </c>
    </row>
    <row r="12" spans="1:38" x14ac:dyDescent="0.2">
      <c r="A12" s="47" t="s">
        <v>285</v>
      </c>
      <c r="B12" s="104" t="str">
        <f>[8]Agosto!$G$5</f>
        <v>*</v>
      </c>
      <c r="C12" s="104" t="str">
        <f>[8]Agosto!$G$6</f>
        <v>*</v>
      </c>
      <c r="D12" s="104" t="str">
        <f>[8]Agosto!$G$7</f>
        <v>*</v>
      </c>
      <c r="E12" s="104" t="str">
        <f>[8]Agosto!$G$8</f>
        <v>*</v>
      </c>
      <c r="F12" s="104" t="str">
        <f>[8]Agosto!$G$9</f>
        <v>*</v>
      </c>
      <c r="G12" s="104">
        <f>[8]Agosto!$G$10</f>
        <v>46</v>
      </c>
      <c r="H12" s="104">
        <f>[8]Agosto!$G$11</f>
        <v>41</v>
      </c>
      <c r="I12" s="104">
        <f>[8]Agosto!$G$12</f>
        <v>37</v>
      </c>
      <c r="J12" s="104">
        <f>[8]Agosto!$G$13</f>
        <v>27</v>
      </c>
      <c r="K12" s="104">
        <f>[8]Agosto!$G$14</f>
        <v>25</v>
      </c>
      <c r="L12" s="104">
        <f>[8]Agosto!$G$15</f>
        <v>20</v>
      </c>
      <c r="M12" s="104">
        <f>[8]Agosto!$G$16</f>
        <v>21</v>
      </c>
      <c r="N12" s="104">
        <f>[8]Agosto!$G$17</f>
        <v>18</v>
      </c>
      <c r="O12" s="104">
        <f>[8]Agosto!$G$18</f>
        <v>19</v>
      </c>
      <c r="P12" s="104">
        <f>[8]Agosto!$G$19</f>
        <v>21</v>
      </c>
      <c r="Q12" s="104">
        <f>[8]Agosto!$G$20</f>
        <v>17</v>
      </c>
      <c r="R12" s="104">
        <f>[8]Agosto!$G$21</f>
        <v>23</v>
      </c>
      <c r="S12" s="104">
        <f>[8]Agosto!$G$22</f>
        <v>22</v>
      </c>
      <c r="T12" s="104">
        <f>[8]Agosto!$G$23</f>
        <v>23</v>
      </c>
      <c r="U12" s="104">
        <f>[8]Agosto!$G$24</f>
        <v>40</v>
      </c>
      <c r="V12" s="104">
        <f>[8]Agosto!$G$25</f>
        <v>29</v>
      </c>
      <c r="W12" s="104">
        <f>[8]Agosto!$G$26</f>
        <v>18</v>
      </c>
      <c r="X12" s="104">
        <f>[8]Agosto!$G$27</f>
        <v>22</v>
      </c>
      <c r="Y12" s="104">
        <f>[8]Agosto!$G$28</f>
        <v>57</v>
      </c>
      <c r="Z12" s="104">
        <f>[8]Agosto!$G$29</f>
        <v>43</v>
      </c>
      <c r="AA12" s="104">
        <f>[8]Agosto!$G$30</f>
        <v>27</v>
      </c>
      <c r="AB12" s="104">
        <f>[8]Agosto!$G$31</f>
        <v>30</v>
      </c>
      <c r="AC12" s="104">
        <f>[8]Agosto!$G$32</f>
        <v>32</v>
      </c>
      <c r="AD12" s="104">
        <f>[8]Agosto!$G$33</f>
        <v>26</v>
      </c>
      <c r="AE12" s="104">
        <f>[8]Agosto!$G$34</f>
        <v>25</v>
      </c>
      <c r="AF12" s="104">
        <f>[8]Agosto!$G$35</f>
        <v>24</v>
      </c>
      <c r="AG12" s="109">
        <f t="shared" si="3"/>
        <v>17</v>
      </c>
      <c r="AH12" s="108">
        <f t="shared" si="4"/>
        <v>28.192307692307693</v>
      </c>
    </row>
    <row r="13" spans="1:38" x14ac:dyDescent="0.2">
      <c r="A13" s="47" t="s">
        <v>138</v>
      </c>
      <c r="B13" s="104">
        <f>[9]Agosto!$G$5</f>
        <v>27</v>
      </c>
      <c r="C13" s="104">
        <f>[9]Agosto!$G$6</f>
        <v>32</v>
      </c>
      <c r="D13" s="104">
        <f>[9]Agosto!$G$7</f>
        <v>44</v>
      </c>
      <c r="E13" s="104">
        <f>[9]Agosto!$G$8</f>
        <v>60</v>
      </c>
      <c r="F13" s="104">
        <f>[9]Agosto!$G$9</f>
        <v>61</v>
      </c>
      <c r="G13" s="104">
        <f>[9]Agosto!$G$10</f>
        <v>47</v>
      </c>
      <c r="H13" s="104">
        <f>[9]Agosto!$G$11</f>
        <v>48</v>
      </c>
      <c r="I13" s="104">
        <f>[9]Agosto!$G$12</f>
        <v>55</v>
      </c>
      <c r="J13" s="104">
        <f>[9]Agosto!$G$13</f>
        <v>47</v>
      </c>
      <c r="K13" s="104">
        <f>[9]Agosto!$G$14</f>
        <v>22</v>
      </c>
      <c r="L13" s="104">
        <f>[9]Agosto!$G$15</f>
        <v>25</v>
      </c>
      <c r="M13" s="104">
        <f>[9]Agosto!$G$16</f>
        <v>24</v>
      </c>
      <c r="N13" s="104">
        <f>[9]Agosto!$G$17</f>
        <v>21</v>
      </c>
      <c r="O13" s="104">
        <f>[9]Agosto!$G$18</f>
        <v>26</v>
      </c>
      <c r="P13" s="104">
        <f>[9]Agosto!$G$19</f>
        <v>24</v>
      </c>
      <c r="Q13" s="104">
        <f>[9]Agosto!$G$20</f>
        <v>23</v>
      </c>
      <c r="R13" s="104">
        <f>[9]Agosto!$G$21</f>
        <v>26</v>
      </c>
      <c r="S13" s="104">
        <f>[9]Agosto!$G$22</f>
        <v>27</v>
      </c>
      <c r="T13" s="104">
        <f>[9]Agosto!$G$23</f>
        <v>25</v>
      </c>
      <c r="U13" s="104">
        <f>[9]Agosto!$G$24</f>
        <v>31</v>
      </c>
      <c r="V13" s="104">
        <f>[9]Agosto!$G$25</f>
        <v>41</v>
      </c>
      <c r="W13" s="104">
        <f>[9]Agosto!$G$26</f>
        <v>24</v>
      </c>
      <c r="X13" s="104">
        <f>[9]Agosto!$G$27</f>
        <v>25</v>
      </c>
      <c r="Y13" s="104">
        <f>[9]Agosto!$G$28</f>
        <v>84</v>
      </c>
      <c r="Z13" s="104">
        <f>[9]Agosto!$G$29</f>
        <v>92</v>
      </c>
      <c r="AA13" s="104">
        <f>[9]Agosto!$G$30</f>
        <v>45</v>
      </c>
      <c r="AB13" s="104">
        <f>[9]Agosto!$G$31</f>
        <v>25</v>
      </c>
      <c r="AC13" s="104">
        <f>[9]Agosto!$G$32</f>
        <v>52</v>
      </c>
      <c r="AD13" s="104">
        <f>[9]Agosto!$G$33</f>
        <v>27</v>
      </c>
      <c r="AE13" s="104">
        <f>[9]Agosto!$G$34</f>
        <v>28</v>
      </c>
      <c r="AF13" s="104">
        <f>[9]Agosto!$G$35</f>
        <v>26</v>
      </c>
      <c r="AG13" s="109">
        <f t="shared" si="3"/>
        <v>21</v>
      </c>
      <c r="AH13" s="108">
        <f t="shared" si="4"/>
        <v>37.548387096774192</v>
      </c>
      <c r="AL13" t="s">
        <v>35</v>
      </c>
    </row>
    <row r="14" spans="1:38" x14ac:dyDescent="0.2">
      <c r="A14" s="47" t="s">
        <v>87</v>
      </c>
      <c r="B14" s="104">
        <f>[10]Agosto!$G$5</f>
        <v>23</v>
      </c>
      <c r="C14" s="104">
        <f>[10]Agosto!$G$6</f>
        <v>28</v>
      </c>
      <c r="D14" s="104">
        <f>[10]Agosto!$G$7</f>
        <v>36</v>
      </c>
      <c r="E14" s="104">
        <f>[10]Agosto!$G$8</f>
        <v>46</v>
      </c>
      <c r="F14" s="104">
        <f>[10]Agosto!$G$9</f>
        <v>60</v>
      </c>
      <c r="G14" s="104">
        <f>[10]Agosto!$G$10</f>
        <v>38</v>
      </c>
      <c r="H14" s="104">
        <f>[10]Agosto!$G$11</f>
        <v>26</v>
      </c>
      <c r="I14" s="104">
        <f>[10]Agosto!$G$12</f>
        <v>46</v>
      </c>
      <c r="J14" s="104">
        <f>[10]Agosto!$G$13</f>
        <v>22</v>
      </c>
      <c r="K14" s="104">
        <f>[10]Agosto!$G$14</f>
        <v>16</v>
      </c>
      <c r="L14" s="104">
        <f>[10]Agosto!$G$15</f>
        <v>18</v>
      </c>
      <c r="M14" s="104">
        <f>[10]Agosto!$G$16</f>
        <v>21</v>
      </c>
      <c r="N14" s="104">
        <f>[10]Agosto!$G$17</f>
        <v>16</v>
      </c>
      <c r="O14" s="104">
        <f>[10]Agosto!$G$18</f>
        <v>17</v>
      </c>
      <c r="P14" s="104">
        <f>[10]Agosto!$G$19</f>
        <v>19</v>
      </c>
      <c r="Q14" s="104">
        <f>[10]Agosto!$G$20</f>
        <v>18</v>
      </c>
      <c r="R14" s="104">
        <f>[10]Agosto!$G$21</f>
        <v>21</v>
      </c>
      <c r="S14" s="104">
        <f>[10]Agosto!$G$22</f>
        <v>22</v>
      </c>
      <c r="T14" s="104">
        <f>[10]Agosto!$G$23</f>
        <v>20</v>
      </c>
      <c r="U14" s="104">
        <f>[10]Agosto!$G$24</f>
        <v>29</v>
      </c>
      <c r="V14" s="104">
        <f>[10]Agosto!$G$25</f>
        <v>29</v>
      </c>
      <c r="W14" s="104">
        <f>[10]Agosto!$G$26</f>
        <v>22</v>
      </c>
      <c r="X14" s="104">
        <f>[10]Agosto!$G$27</f>
        <v>20</v>
      </c>
      <c r="Y14" s="104">
        <f>[10]Agosto!$G$28</f>
        <v>38</v>
      </c>
      <c r="Z14" s="104">
        <f>[10]Agosto!$G$29</f>
        <v>43</v>
      </c>
      <c r="AA14" s="104">
        <f>[10]Agosto!$G$30</f>
        <v>38</v>
      </c>
      <c r="AB14" s="104">
        <f>[10]Agosto!$G$31</f>
        <v>29</v>
      </c>
      <c r="AC14" s="104">
        <f>[10]Agosto!$G$32</f>
        <v>34</v>
      </c>
      <c r="AD14" s="104">
        <f>[10]Agosto!$G$33</f>
        <v>24</v>
      </c>
      <c r="AE14" s="104">
        <f>[10]Agosto!$G$34</f>
        <v>22</v>
      </c>
      <c r="AF14" s="104">
        <f>[10]Agosto!$G$35</f>
        <v>20</v>
      </c>
      <c r="AG14" s="109">
        <f t="shared" si="3"/>
        <v>16</v>
      </c>
      <c r="AH14" s="108">
        <f t="shared" si="4"/>
        <v>27.774193548387096</v>
      </c>
    </row>
    <row r="15" spans="1:38" x14ac:dyDescent="0.2">
      <c r="A15" s="47" t="s">
        <v>47</v>
      </c>
      <c r="B15" s="104">
        <f>[11]Agosto!$G$5</f>
        <v>29</v>
      </c>
      <c r="C15" s="104">
        <f>[11]Agosto!$G$6</f>
        <v>25</v>
      </c>
      <c r="D15" s="104">
        <f>[11]Agosto!$G$7</f>
        <v>19</v>
      </c>
      <c r="E15" s="104">
        <f>[11]Agosto!$G$8</f>
        <v>36</v>
      </c>
      <c r="F15" s="104">
        <f>[11]Agosto!$G$9</f>
        <v>38</v>
      </c>
      <c r="G15" s="104">
        <f>[11]Agosto!$G$10</f>
        <v>37</v>
      </c>
      <c r="H15" s="104">
        <f>[11]Agosto!$G$11</f>
        <v>33</v>
      </c>
      <c r="I15" s="104">
        <f>[11]Agosto!$G$12</f>
        <v>48</v>
      </c>
      <c r="J15" s="104">
        <f>[11]Agosto!$G$13</f>
        <v>30</v>
      </c>
      <c r="K15" s="104">
        <f>[11]Agosto!$G$14</f>
        <v>18</v>
      </c>
      <c r="L15" s="104">
        <f>[11]Agosto!$G$15</f>
        <v>28</v>
      </c>
      <c r="M15" s="104">
        <f>[11]Agosto!$G$16</f>
        <v>24</v>
      </c>
      <c r="N15" s="104">
        <f>[11]Agosto!$G$17</f>
        <v>17</v>
      </c>
      <c r="O15" s="104">
        <f>[11]Agosto!$G$18</f>
        <v>16</v>
      </c>
      <c r="P15" s="104">
        <f>[11]Agosto!$G$19</f>
        <v>27</v>
      </c>
      <c r="Q15" s="104">
        <f>[11]Agosto!$G$20</f>
        <v>24</v>
      </c>
      <c r="R15" s="104">
        <f>[11]Agosto!$G$21</f>
        <v>30</v>
      </c>
      <c r="S15" s="104">
        <f>[11]Agosto!$G$22</f>
        <v>20</v>
      </c>
      <c r="T15" s="104">
        <f>[11]Agosto!$G$23</f>
        <v>15</v>
      </c>
      <c r="U15" s="104">
        <f>[11]Agosto!$G$24</f>
        <v>25</v>
      </c>
      <c r="V15" s="104">
        <f>[11]Agosto!$G$25</f>
        <v>30</v>
      </c>
      <c r="W15" s="104">
        <f>[11]Agosto!$G$26</f>
        <v>15</v>
      </c>
      <c r="X15" s="104">
        <f>[11]Agosto!$G$27</f>
        <v>11</v>
      </c>
      <c r="Y15" s="104">
        <f>[11]Agosto!$G$28</f>
        <v>20</v>
      </c>
      <c r="Z15" s="104">
        <f>[11]Agosto!$G$29</f>
        <v>43</v>
      </c>
      <c r="AA15" s="104">
        <f>[11]Agosto!$G$30</f>
        <v>32</v>
      </c>
      <c r="AB15" s="104">
        <f>[11]Agosto!$G$31</f>
        <v>29</v>
      </c>
      <c r="AC15" s="104">
        <f>[11]Agosto!$G$32</f>
        <v>38</v>
      </c>
      <c r="AD15" s="104">
        <f>[11]Agosto!$G$33</f>
        <v>26</v>
      </c>
      <c r="AE15" s="104">
        <f>[11]Agosto!$G$34</f>
        <v>28</v>
      </c>
      <c r="AF15" s="104">
        <f>[11]Agosto!$G$35</f>
        <v>20</v>
      </c>
      <c r="AG15" s="109">
        <f t="shared" si="3"/>
        <v>11</v>
      </c>
      <c r="AH15" s="108">
        <f t="shared" si="4"/>
        <v>26.806451612903224</v>
      </c>
    </row>
    <row r="16" spans="1:38" x14ac:dyDescent="0.2">
      <c r="A16" s="47" t="s">
        <v>90</v>
      </c>
      <c r="B16" s="104">
        <f>[12]Agosto!$G$5</f>
        <v>27</v>
      </c>
      <c r="C16" s="104">
        <f>[12]Agosto!$G$6</f>
        <v>34</v>
      </c>
      <c r="D16" s="104">
        <f>[12]Agosto!$G$7</f>
        <v>50</v>
      </c>
      <c r="E16" s="104">
        <f>[12]Agosto!$G$8</f>
        <v>64</v>
      </c>
      <c r="F16" s="104">
        <f>[12]Agosto!$G$9</f>
        <v>46</v>
      </c>
      <c r="G16" s="104">
        <f>[12]Agosto!$G$10</f>
        <v>47</v>
      </c>
      <c r="H16" s="104">
        <f>[12]Agosto!$G$11</f>
        <v>46</v>
      </c>
      <c r="I16" s="104">
        <f>[12]Agosto!$G$12</f>
        <v>41</v>
      </c>
      <c r="J16" s="104">
        <f>[12]Agosto!$G$13</f>
        <v>32</v>
      </c>
      <c r="K16" s="104">
        <f>[12]Agosto!$G$14</f>
        <v>26</v>
      </c>
      <c r="L16" s="104">
        <f>[12]Agosto!$G$15</f>
        <v>20</v>
      </c>
      <c r="M16" s="104">
        <f>[12]Agosto!$G$16</f>
        <v>25</v>
      </c>
      <c r="N16" s="104">
        <f>[12]Agosto!$G$17</f>
        <v>21</v>
      </c>
      <c r="O16" s="104">
        <f>[12]Agosto!$G$18</f>
        <v>24</v>
      </c>
      <c r="P16" s="104">
        <f>[12]Agosto!$G$19</f>
        <v>24</v>
      </c>
      <c r="Q16" s="104">
        <f>[12]Agosto!$G$20</f>
        <v>23</v>
      </c>
      <c r="R16" s="104">
        <f>[12]Agosto!$G$21</f>
        <v>27</v>
      </c>
      <c r="S16" s="104">
        <f>[12]Agosto!$G$22</f>
        <v>22</v>
      </c>
      <c r="T16" s="104">
        <f>[12]Agosto!$G$23</f>
        <v>31</v>
      </c>
      <c r="U16" s="104">
        <f>[12]Agosto!$G$24</f>
        <v>49</v>
      </c>
      <c r="V16" s="104">
        <f>[12]Agosto!$G$25</f>
        <v>34</v>
      </c>
      <c r="W16" s="104">
        <f>[12]Agosto!$G$26</f>
        <v>22</v>
      </c>
      <c r="X16" s="104">
        <f>[12]Agosto!$G$27</f>
        <v>31</v>
      </c>
      <c r="Y16" s="104">
        <f>[12]Agosto!$G$28</f>
        <v>58</v>
      </c>
      <c r="Z16" s="104">
        <f>[12]Agosto!$G$29</f>
        <v>71</v>
      </c>
      <c r="AA16" s="104">
        <f>[12]Agosto!$G$30</f>
        <v>26</v>
      </c>
      <c r="AB16" s="104">
        <f>[12]Agosto!$G$31</f>
        <v>18</v>
      </c>
      <c r="AC16" s="104">
        <f>[12]Agosto!$G$32</f>
        <v>39</v>
      </c>
      <c r="AD16" s="104">
        <f>[12]Agosto!$G$33</f>
        <v>24</v>
      </c>
      <c r="AE16" s="104">
        <f>[12]Agosto!$G$34</f>
        <v>23</v>
      </c>
      <c r="AF16" s="104">
        <f>[12]Agosto!$G$35</f>
        <v>24</v>
      </c>
      <c r="AG16" s="109">
        <f t="shared" si="3"/>
        <v>18</v>
      </c>
      <c r="AH16" s="108">
        <f t="shared" si="4"/>
        <v>33.838709677419352</v>
      </c>
    </row>
    <row r="17" spans="1:38" x14ac:dyDescent="0.2">
      <c r="A17" s="47" t="s">
        <v>95</v>
      </c>
      <c r="B17" s="104">
        <f>[13]Agosto!$G$5</f>
        <v>26</v>
      </c>
      <c r="C17" s="104">
        <f>[13]Agosto!$G$6</f>
        <v>29</v>
      </c>
      <c r="D17" s="104">
        <f>[13]Agosto!$G$7</f>
        <v>39</v>
      </c>
      <c r="E17" s="104">
        <f>[13]Agosto!$G$8</f>
        <v>62</v>
      </c>
      <c r="F17" s="104">
        <f>[13]Agosto!$G$9</f>
        <v>58</v>
      </c>
      <c r="G17" s="104">
        <f>[13]Agosto!$G$10</f>
        <v>49</v>
      </c>
      <c r="H17" s="104">
        <f>[13]Agosto!$G$11</f>
        <v>42</v>
      </c>
      <c r="I17" s="104">
        <f>[13]Agosto!$G$12</f>
        <v>53</v>
      </c>
      <c r="J17" s="104">
        <f>[13]Agosto!$G$13</f>
        <v>46</v>
      </c>
      <c r="K17" s="104">
        <f>[13]Agosto!$G$14</f>
        <v>23</v>
      </c>
      <c r="L17" s="104">
        <f>[13]Agosto!$G$15</f>
        <v>25</v>
      </c>
      <c r="M17" s="104">
        <f>[13]Agosto!$G$16</f>
        <v>26</v>
      </c>
      <c r="N17" s="104">
        <f>[13]Agosto!$G$17</f>
        <v>23</v>
      </c>
      <c r="O17" s="104">
        <f>[13]Agosto!$G$18</f>
        <v>21</v>
      </c>
      <c r="P17" s="104">
        <f>[13]Agosto!$G$19</f>
        <v>31</v>
      </c>
      <c r="Q17" s="104">
        <f>[13]Agosto!$G$20</f>
        <v>26</v>
      </c>
      <c r="R17" s="104">
        <f>[13]Agosto!$G$21</f>
        <v>29</v>
      </c>
      <c r="S17" s="104">
        <f>[13]Agosto!$G$22</f>
        <v>27</v>
      </c>
      <c r="T17" s="104">
        <f>[13]Agosto!$G$23</f>
        <v>22</v>
      </c>
      <c r="U17" s="104">
        <f>[13]Agosto!$G$24</f>
        <v>34</v>
      </c>
      <c r="V17" s="104">
        <f>[13]Agosto!$G$25</f>
        <v>42</v>
      </c>
      <c r="W17" s="104">
        <f>[13]Agosto!$G$26</f>
        <v>21</v>
      </c>
      <c r="X17" s="104">
        <f>[13]Agosto!$G$27</f>
        <v>26</v>
      </c>
      <c r="Y17" s="104">
        <f>[13]Agosto!$G$28</f>
        <v>68</v>
      </c>
      <c r="Z17" s="104">
        <f>[13]Agosto!$G$29</f>
        <v>59</v>
      </c>
      <c r="AA17" s="104">
        <f>[13]Agosto!$G$30</f>
        <v>42</v>
      </c>
      <c r="AB17" s="104">
        <f>[13]Agosto!$G$31</f>
        <v>19</v>
      </c>
      <c r="AC17" s="104">
        <f>[13]Agosto!$G$32</f>
        <v>41</v>
      </c>
      <c r="AD17" s="104">
        <f>[13]Agosto!$G$33</f>
        <v>31</v>
      </c>
      <c r="AE17" s="104">
        <f>[13]Agosto!$G$34</f>
        <v>29</v>
      </c>
      <c r="AF17" s="104">
        <f>[13]Agosto!$G$35</f>
        <v>25</v>
      </c>
      <c r="AG17" s="109">
        <f t="shared" si="3"/>
        <v>19</v>
      </c>
      <c r="AH17" s="108">
        <f t="shared" si="4"/>
        <v>35.29032258064516</v>
      </c>
    </row>
    <row r="18" spans="1:38" x14ac:dyDescent="0.2">
      <c r="A18" s="47" t="s">
        <v>139</v>
      </c>
      <c r="B18" s="104">
        <f>[14]Agosto!$G$5</f>
        <v>23</v>
      </c>
      <c r="C18" s="104">
        <f>[14]Agosto!$G$6</f>
        <v>30</v>
      </c>
      <c r="D18" s="104">
        <f>[14]Agosto!$G$7</f>
        <v>32</v>
      </c>
      <c r="E18" s="104">
        <f>[14]Agosto!$G$8</f>
        <v>43</v>
      </c>
      <c r="F18" s="104">
        <f>[14]Agosto!$G$9</f>
        <v>47</v>
      </c>
      <c r="G18" s="104">
        <f>[14]Agosto!$G$10</f>
        <v>34</v>
      </c>
      <c r="H18" s="104">
        <f>[14]Agosto!$G$11</f>
        <v>23</v>
      </c>
      <c r="I18" s="104">
        <f>[14]Agosto!$G$12</f>
        <v>44</v>
      </c>
      <c r="J18" s="104">
        <f>[14]Agosto!$G$13</f>
        <v>26</v>
      </c>
      <c r="K18" s="104">
        <f>[14]Agosto!$G$14</f>
        <v>20</v>
      </c>
      <c r="L18" s="104">
        <f>[14]Agosto!$G$15</f>
        <v>18</v>
      </c>
      <c r="M18" s="104">
        <f>[14]Agosto!$G$16</f>
        <v>19</v>
      </c>
      <c r="N18" s="104">
        <f>[14]Agosto!$G$17</f>
        <v>15</v>
      </c>
      <c r="O18" s="104">
        <f>[14]Agosto!$G$18</f>
        <v>17</v>
      </c>
      <c r="P18" s="104">
        <f>[14]Agosto!$G$19</f>
        <v>18</v>
      </c>
      <c r="Q18" s="104">
        <f>[14]Agosto!$G$20</f>
        <v>16</v>
      </c>
      <c r="R18" s="104">
        <f>[14]Agosto!$G$21</f>
        <v>18</v>
      </c>
      <c r="S18" s="104">
        <f>[14]Agosto!$G$22</f>
        <v>20</v>
      </c>
      <c r="T18" s="104">
        <f>[14]Agosto!$G$23</f>
        <v>18</v>
      </c>
      <c r="U18" s="104">
        <f>[14]Agosto!$G$24</f>
        <v>28</v>
      </c>
      <c r="V18" s="104">
        <f>[14]Agosto!$G$25</f>
        <v>26</v>
      </c>
      <c r="W18" s="104">
        <f>[14]Agosto!$G$26</f>
        <v>20</v>
      </c>
      <c r="X18" s="104">
        <f>[14]Agosto!$G$27</f>
        <v>18</v>
      </c>
      <c r="Y18" s="104">
        <f>[14]Agosto!$G$28</f>
        <v>30</v>
      </c>
      <c r="Z18" s="104">
        <f>[14]Agosto!$G$29</f>
        <v>39</v>
      </c>
      <c r="AA18" s="104">
        <f>[14]Agosto!$G$30</f>
        <v>38</v>
      </c>
      <c r="AB18" s="104">
        <f>[14]Agosto!$G$31</f>
        <v>25</v>
      </c>
      <c r="AC18" s="104">
        <f>[14]Agosto!$G$32</f>
        <v>32</v>
      </c>
      <c r="AD18" s="104">
        <f>[14]Agosto!$G$33</f>
        <v>22</v>
      </c>
      <c r="AE18" s="104">
        <f>[14]Agosto!$G$34</f>
        <v>21</v>
      </c>
      <c r="AF18" s="104">
        <f>[14]Agosto!$G$35</f>
        <v>17</v>
      </c>
      <c r="AG18" s="109">
        <f t="shared" si="3"/>
        <v>15</v>
      </c>
      <c r="AH18" s="108">
        <f t="shared" si="4"/>
        <v>25.70967741935484</v>
      </c>
    </row>
    <row r="19" spans="1:38" x14ac:dyDescent="0.2">
      <c r="A19" s="47" t="s">
        <v>2</v>
      </c>
      <c r="B19" s="104">
        <f>[15]Agosto!$G$5</f>
        <v>20</v>
      </c>
      <c r="C19" s="104">
        <f>[15]Agosto!$G$6</f>
        <v>28</v>
      </c>
      <c r="D19" s="104">
        <f>[15]Agosto!$G$7</f>
        <v>33</v>
      </c>
      <c r="E19" s="104">
        <f>[15]Agosto!$G$8</f>
        <v>53</v>
      </c>
      <c r="F19" s="104">
        <f>[15]Agosto!$G$9</f>
        <v>58</v>
      </c>
      <c r="G19" s="104">
        <f>[15]Agosto!$G$10</f>
        <v>33</v>
      </c>
      <c r="H19" s="104">
        <f>[15]Agosto!$G$11</f>
        <v>27</v>
      </c>
      <c r="I19" s="104">
        <f>[15]Agosto!$G$12</f>
        <v>39</v>
      </c>
      <c r="J19" s="104">
        <f>[15]Agosto!$G$13</f>
        <v>19</v>
      </c>
      <c r="K19" s="104">
        <f>[15]Agosto!$G$14</f>
        <v>18</v>
      </c>
      <c r="L19" s="104">
        <f>[15]Agosto!$G$15</f>
        <v>14</v>
      </c>
      <c r="M19" s="104">
        <f>[15]Agosto!$G$16</f>
        <v>21</v>
      </c>
      <c r="N19" s="104">
        <f>[15]Agosto!$G$17</f>
        <v>14</v>
      </c>
      <c r="O19" s="104">
        <f>[15]Agosto!$G$18</f>
        <v>15</v>
      </c>
      <c r="P19" s="104">
        <f>[15]Agosto!$G$19</f>
        <v>14</v>
      </c>
      <c r="Q19" s="104">
        <f>[15]Agosto!$G$20</f>
        <v>14</v>
      </c>
      <c r="R19" s="104">
        <f>[15]Agosto!$G$21</f>
        <v>16</v>
      </c>
      <c r="S19" s="104">
        <f>[15]Agosto!$G$22</f>
        <v>19</v>
      </c>
      <c r="T19" s="104">
        <f>[15]Agosto!$G$23</f>
        <v>19</v>
      </c>
      <c r="U19" s="104">
        <f>[15]Agosto!$G$24</f>
        <v>31</v>
      </c>
      <c r="V19" s="104">
        <f>[15]Agosto!$G$25</f>
        <v>24</v>
      </c>
      <c r="W19" s="104">
        <f>[15]Agosto!$G$26</f>
        <v>19</v>
      </c>
      <c r="X19" s="104">
        <f>[15]Agosto!$G$27</f>
        <v>21</v>
      </c>
      <c r="Y19" s="104">
        <f>[15]Agosto!$G$28</f>
        <v>32</v>
      </c>
      <c r="Z19" s="104">
        <f>[15]Agosto!$G$29</f>
        <v>40</v>
      </c>
      <c r="AA19" s="104">
        <f>[15]Agosto!$G$30</f>
        <v>31</v>
      </c>
      <c r="AB19" s="104">
        <f>[15]Agosto!$G$31</f>
        <v>26</v>
      </c>
      <c r="AC19" s="104">
        <f>[15]Agosto!$G$32</f>
        <v>31</v>
      </c>
      <c r="AD19" s="104">
        <f>[15]Agosto!$G$33</f>
        <v>20</v>
      </c>
      <c r="AE19" s="104">
        <f>[15]Agosto!$G$34</f>
        <v>17</v>
      </c>
      <c r="AF19" s="104">
        <f>[15]Agosto!$G$35</f>
        <v>15</v>
      </c>
      <c r="AG19" s="109">
        <f t="shared" si="3"/>
        <v>14</v>
      </c>
      <c r="AH19" s="108">
        <f t="shared" si="4"/>
        <v>25.193548387096776</v>
      </c>
      <c r="AJ19" s="12" t="s">
        <v>35</v>
      </c>
    </row>
    <row r="20" spans="1:38" x14ac:dyDescent="0.2">
      <c r="A20" s="47" t="s">
        <v>282</v>
      </c>
      <c r="B20" s="104" t="str">
        <f>[16]Agosto!$G$5</f>
        <v>*</v>
      </c>
      <c r="C20" s="104" t="str">
        <f>[16]Agosto!$G$6</f>
        <v>*</v>
      </c>
      <c r="D20" s="104" t="str">
        <f>[16]Agosto!$G$7</f>
        <v>*</v>
      </c>
      <c r="E20" s="104" t="str">
        <f>[16]Agosto!$G$8</f>
        <v>*</v>
      </c>
      <c r="F20" s="104" t="str">
        <f>[16]Agosto!$G$9</f>
        <v>*</v>
      </c>
      <c r="G20" s="104" t="str">
        <f>[16]Agosto!$G$10</f>
        <v>*</v>
      </c>
      <c r="H20" s="104" t="str">
        <f>[16]Agosto!$G$11</f>
        <v>*</v>
      </c>
      <c r="I20" s="104" t="str">
        <f>[16]Agosto!$G$12</f>
        <v>*</v>
      </c>
      <c r="J20" s="104" t="str">
        <f>[16]Agosto!$G$13</f>
        <v>*</v>
      </c>
      <c r="K20" s="104">
        <f>[16]Agosto!$G$14</f>
        <v>25</v>
      </c>
      <c r="L20" s="104">
        <f>[16]Agosto!$G$15</f>
        <v>21</v>
      </c>
      <c r="M20" s="104">
        <f>[16]Agosto!$G$16</f>
        <v>24</v>
      </c>
      <c r="N20" s="104">
        <f>[16]Agosto!$G$17</f>
        <v>17</v>
      </c>
      <c r="O20" s="104">
        <f>[16]Agosto!$G$18</f>
        <v>22</v>
      </c>
      <c r="P20" s="104">
        <f>[16]Agosto!$G$19</f>
        <v>21</v>
      </c>
      <c r="Q20" s="104">
        <f>[16]Agosto!$G$20</f>
        <v>20</v>
      </c>
      <c r="R20" s="104">
        <f>[16]Agosto!$G$21</f>
        <v>23</v>
      </c>
      <c r="S20" s="104">
        <f>[16]Agosto!$G$22</f>
        <v>22</v>
      </c>
      <c r="T20" s="104">
        <f>[16]Agosto!$G$23</f>
        <v>27</v>
      </c>
      <c r="U20" s="104">
        <f>[16]Agosto!$G$24</f>
        <v>25</v>
      </c>
      <c r="V20" s="104">
        <f>[16]Agosto!$G$25</f>
        <v>32</v>
      </c>
      <c r="W20" s="104">
        <f>[16]Agosto!$G$26</f>
        <v>21</v>
      </c>
      <c r="X20" s="104">
        <f>[16]Agosto!$G$27</f>
        <v>31</v>
      </c>
      <c r="Y20" s="104">
        <f>[16]Agosto!$G$28</f>
        <v>47</v>
      </c>
      <c r="Z20" s="104">
        <f>[16]Agosto!$G$29</f>
        <v>79</v>
      </c>
      <c r="AA20" s="104">
        <f>[16]Agosto!$G$30</f>
        <v>28</v>
      </c>
      <c r="AB20" s="104">
        <f>[16]Agosto!$G$31</f>
        <v>20</v>
      </c>
      <c r="AC20" s="104">
        <f>[16]Agosto!$G$32</f>
        <v>35</v>
      </c>
      <c r="AD20" s="104">
        <f>[16]Agosto!$G$33</f>
        <v>23</v>
      </c>
      <c r="AE20" s="104">
        <f>[16]Agosto!$G$34</f>
        <v>25</v>
      </c>
      <c r="AF20" s="104">
        <f>[16]Agosto!$G$35</f>
        <v>24</v>
      </c>
      <c r="AG20" s="109">
        <f t="shared" si="3"/>
        <v>17</v>
      </c>
      <c r="AH20" s="108">
        <f t="shared" si="4"/>
        <v>27.818181818181817</v>
      </c>
      <c r="AJ20" s="12"/>
    </row>
    <row r="21" spans="1:38" x14ac:dyDescent="0.2">
      <c r="A21" s="47" t="s">
        <v>3</v>
      </c>
      <c r="B21" s="104">
        <f>[17]Agosto!$G$5</f>
        <v>23</v>
      </c>
      <c r="C21" s="104">
        <f>[17]Agosto!$G$6</f>
        <v>26</v>
      </c>
      <c r="D21" s="104">
        <f>[17]Agosto!$G$7</f>
        <v>20</v>
      </c>
      <c r="E21" s="104">
        <f>[17]Agosto!$G$8</f>
        <v>25</v>
      </c>
      <c r="F21" s="104">
        <f>[17]Agosto!$G$9</f>
        <v>33</v>
      </c>
      <c r="G21" s="104">
        <f>[17]Agosto!$G$10</f>
        <v>31</v>
      </c>
      <c r="H21" s="104">
        <f>[17]Agosto!$G$11</f>
        <v>22</v>
      </c>
      <c r="I21" s="104">
        <f>[17]Agosto!$G$12</f>
        <v>35</v>
      </c>
      <c r="J21" s="104">
        <f>[17]Agosto!$G$13</f>
        <v>28</v>
      </c>
      <c r="K21" s="104">
        <f>[17]Agosto!$G$14</f>
        <v>21</v>
      </c>
      <c r="L21" s="104">
        <f>[17]Agosto!$G$15</f>
        <v>17</v>
      </c>
      <c r="M21" s="104">
        <f>[17]Agosto!$G$16</f>
        <v>21</v>
      </c>
      <c r="N21" s="104">
        <f>[17]Agosto!$G$17</f>
        <v>14</v>
      </c>
      <c r="O21" s="104">
        <f>[17]Agosto!$G$18</f>
        <v>14</v>
      </c>
      <c r="P21" s="104">
        <f>[17]Agosto!$G$19</f>
        <v>16</v>
      </c>
      <c r="Q21" s="104">
        <f>[17]Agosto!$G$20</f>
        <v>21</v>
      </c>
      <c r="R21" s="104">
        <f>[17]Agosto!$G$21</f>
        <v>20</v>
      </c>
      <c r="S21" s="104">
        <f>[17]Agosto!$G$22</f>
        <v>18</v>
      </c>
      <c r="T21" s="104">
        <f>[17]Agosto!$G$23</f>
        <v>15</v>
      </c>
      <c r="U21" s="104">
        <f>[17]Agosto!$G$24</f>
        <v>21</v>
      </c>
      <c r="V21" s="104">
        <f>[17]Agosto!$G$25</f>
        <v>20</v>
      </c>
      <c r="W21" s="104">
        <f>[17]Agosto!$G$26</f>
        <v>10</v>
      </c>
      <c r="X21" s="104">
        <f>[17]Agosto!$G$27</f>
        <v>12</v>
      </c>
      <c r="Y21" s="104">
        <f>[17]Agosto!$G$28</f>
        <v>14</v>
      </c>
      <c r="Z21" s="104">
        <f>[17]Agosto!$G$29</f>
        <v>31</v>
      </c>
      <c r="AA21" s="104">
        <f>[17]Agosto!$G$30</f>
        <v>29</v>
      </c>
      <c r="AB21" s="104">
        <f>[17]Agosto!$G$31</f>
        <v>26</v>
      </c>
      <c r="AC21" s="104">
        <f>[17]Agosto!$G$32</f>
        <v>23</v>
      </c>
      <c r="AD21" s="104">
        <f>[17]Agosto!$G$33</f>
        <v>36</v>
      </c>
      <c r="AE21" s="104">
        <f>[17]Agosto!$G$34</f>
        <v>25</v>
      </c>
      <c r="AF21" s="104">
        <f>[17]Agosto!$G$35</f>
        <v>19</v>
      </c>
      <c r="AG21" s="109">
        <f>MIN(B21:AF21)</f>
        <v>10</v>
      </c>
      <c r="AH21" s="108">
        <f>AVERAGE(B21:AF21)</f>
        <v>22.129032258064516</v>
      </c>
      <c r="AJ21" s="12"/>
    </row>
    <row r="22" spans="1:38" x14ac:dyDescent="0.2">
      <c r="A22" s="47" t="s">
        <v>4</v>
      </c>
      <c r="B22" s="104">
        <f>[18]Agosto!$G$5</f>
        <v>21</v>
      </c>
      <c r="C22" s="104">
        <f>[18]Agosto!$G$6</f>
        <v>28</v>
      </c>
      <c r="D22" s="104">
        <f>[18]Agosto!$G$7</f>
        <v>22</v>
      </c>
      <c r="E22" s="104">
        <f>[18]Agosto!$G$8</f>
        <v>30</v>
      </c>
      <c r="F22" s="104">
        <f>[18]Agosto!$G$9</f>
        <v>40</v>
      </c>
      <c r="G22" s="104">
        <f>[18]Agosto!$G$10</f>
        <v>35</v>
      </c>
      <c r="H22" s="104">
        <f>[18]Agosto!$G$11</f>
        <v>21</v>
      </c>
      <c r="I22" s="104">
        <f>[18]Agosto!$G$12</f>
        <v>37</v>
      </c>
      <c r="J22" s="104">
        <f>[18]Agosto!$G$13</f>
        <v>31</v>
      </c>
      <c r="K22" s="104">
        <f>[18]Agosto!$G$14</f>
        <v>26</v>
      </c>
      <c r="L22" s="104">
        <f>[18]Agosto!$G$15</f>
        <v>15</v>
      </c>
      <c r="M22" s="104">
        <f>[18]Agosto!$G$16</f>
        <v>20</v>
      </c>
      <c r="N22" s="104">
        <f>[18]Agosto!$G$17</f>
        <v>12</v>
      </c>
      <c r="O22" s="104">
        <f>[18]Agosto!$G$18</f>
        <v>13</v>
      </c>
      <c r="P22" s="104">
        <f>[18]Agosto!$G$19</f>
        <v>15</v>
      </c>
      <c r="Q22" s="104">
        <f>[18]Agosto!$G$20</f>
        <v>19</v>
      </c>
      <c r="R22" s="104">
        <f>[18]Agosto!$G$21</f>
        <v>16</v>
      </c>
      <c r="S22" s="104">
        <f>[18]Agosto!$G$22</f>
        <v>20</v>
      </c>
      <c r="T22" s="104">
        <f>[18]Agosto!$G$23</f>
        <v>15</v>
      </c>
      <c r="U22" s="104">
        <f>[18]Agosto!$G$24</f>
        <v>22</v>
      </c>
      <c r="V22" s="104">
        <f>[18]Agosto!$G$25</f>
        <v>24</v>
      </c>
      <c r="W22" s="104">
        <f>[18]Agosto!$G$26</f>
        <v>11</v>
      </c>
      <c r="X22" s="104">
        <f>[18]Agosto!$G$27</f>
        <v>12</v>
      </c>
      <c r="Y22" s="104">
        <f>[18]Agosto!$G$28</f>
        <v>26</v>
      </c>
      <c r="Z22" s="104">
        <f>[18]Agosto!$G$29</f>
        <v>34</v>
      </c>
      <c r="AA22" s="104">
        <f>[18]Agosto!$G$30</f>
        <v>34</v>
      </c>
      <c r="AB22" s="104">
        <f>[18]Agosto!$G$31</f>
        <v>29</v>
      </c>
      <c r="AC22" s="104">
        <f>[18]Agosto!$G$32</f>
        <v>23</v>
      </c>
      <c r="AD22" s="104">
        <f>[18]Agosto!$G$33</f>
        <v>39</v>
      </c>
      <c r="AE22" s="104">
        <f>[18]Agosto!$G$34</f>
        <v>25</v>
      </c>
      <c r="AF22" s="104">
        <f>[18]Agosto!$G$35</f>
        <v>16</v>
      </c>
      <c r="AG22" s="109">
        <f t="shared" si="3"/>
        <v>11</v>
      </c>
      <c r="AH22" s="108">
        <f t="shared" si="4"/>
        <v>23.580645161290324</v>
      </c>
      <c r="AL22" t="s">
        <v>35</v>
      </c>
    </row>
    <row r="23" spans="1:38" x14ac:dyDescent="0.2">
      <c r="A23" s="47" t="s">
        <v>209</v>
      </c>
      <c r="B23" s="104">
        <f>[19]Agosto!$G$5</f>
        <v>26</v>
      </c>
      <c r="C23" s="104">
        <f>[19]Agosto!$G$6</f>
        <v>35</v>
      </c>
      <c r="D23" s="104">
        <f>[19]Agosto!$G$7</f>
        <v>42</v>
      </c>
      <c r="E23" s="104">
        <f>[19]Agosto!$G$8</f>
        <v>49</v>
      </c>
      <c r="F23" s="104">
        <f>[19]Agosto!$G$9</f>
        <v>66</v>
      </c>
      <c r="G23" s="104">
        <f>[19]Agosto!$G$10</f>
        <v>47</v>
      </c>
      <c r="H23" s="104">
        <f>[19]Agosto!$G$11</f>
        <v>36</v>
      </c>
      <c r="I23" s="104">
        <f>[19]Agosto!$G$12</f>
        <v>52</v>
      </c>
      <c r="J23" s="104">
        <f>[19]Agosto!$G$13</f>
        <v>28</v>
      </c>
      <c r="K23" s="104">
        <f>[19]Agosto!$G$14</f>
        <v>28</v>
      </c>
      <c r="L23" s="104">
        <f>[19]Agosto!$G$15</f>
        <v>19</v>
      </c>
      <c r="M23" s="104">
        <f>[19]Agosto!$G$16</f>
        <v>25</v>
      </c>
      <c r="N23" s="104">
        <f>[19]Agosto!$G$17</f>
        <v>19</v>
      </c>
      <c r="O23" s="104">
        <f>[19]Agosto!$G$18</f>
        <v>22</v>
      </c>
      <c r="P23" s="104">
        <f>[19]Agosto!$G$19</f>
        <v>18</v>
      </c>
      <c r="Q23" s="104">
        <f>[19]Agosto!$G$20</f>
        <v>18</v>
      </c>
      <c r="R23" s="104">
        <f>[19]Agosto!$G$21</f>
        <v>22</v>
      </c>
      <c r="S23" s="104">
        <f>[19]Agosto!$G$22</f>
        <v>23</v>
      </c>
      <c r="T23" s="104">
        <f>[19]Agosto!$G$23</f>
        <v>25</v>
      </c>
      <c r="U23" s="104">
        <f>[19]Agosto!$G$24</f>
        <v>28</v>
      </c>
      <c r="V23" s="104">
        <f>[19]Agosto!$G$25</f>
        <v>28</v>
      </c>
      <c r="W23" s="104">
        <f>[19]Agosto!$G$26</f>
        <v>25</v>
      </c>
      <c r="X23" s="104">
        <f>[19]Agosto!$G$27</f>
        <v>19</v>
      </c>
      <c r="Y23" s="104">
        <f>[19]Agosto!$G$28</f>
        <v>60</v>
      </c>
      <c r="Z23" s="104">
        <f>[19]Agosto!$G$29</f>
        <v>47</v>
      </c>
      <c r="AA23" s="104">
        <f>[19]Agosto!$G$30</f>
        <v>39</v>
      </c>
      <c r="AB23" s="104">
        <f>[19]Agosto!$G$31</f>
        <v>34</v>
      </c>
      <c r="AC23" s="104">
        <f>[19]Agosto!$G$32</f>
        <v>34</v>
      </c>
      <c r="AD23" s="104">
        <f>[19]Agosto!$G$33</f>
        <v>22</v>
      </c>
      <c r="AE23" s="104">
        <f>[19]Agosto!$G$34</f>
        <v>24</v>
      </c>
      <c r="AF23" s="104">
        <f>[19]Agosto!$G$35</f>
        <v>25</v>
      </c>
      <c r="AG23" s="109">
        <f t="shared" si="3"/>
        <v>18</v>
      </c>
      <c r="AH23" s="108">
        <f t="shared" si="4"/>
        <v>31.774193548387096</v>
      </c>
    </row>
    <row r="24" spans="1:38" x14ac:dyDescent="0.2">
      <c r="A24" s="47" t="s">
        <v>5</v>
      </c>
      <c r="B24" s="104">
        <f>[20]Agosto!$G$5</f>
        <v>28</v>
      </c>
      <c r="C24" s="104">
        <f>[20]Agosto!$G$6</f>
        <v>36</v>
      </c>
      <c r="D24" s="104">
        <f>[20]Agosto!$G$7</f>
        <v>45</v>
      </c>
      <c r="E24" s="104">
        <f>[20]Agosto!$G$8</f>
        <v>54</v>
      </c>
      <c r="F24" s="104">
        <f>[20]Agosto!$G$9</f>
        <v>71</v>
      </c>
      <c r="G24" s="104">
        <f>[20]Agosto!$G$10</f>
        <v>49</v>
      </c>
      <c r="H24" s="104">
        <f>[20]Agosto!$G$11</f>
        <v>36</v>
      </c>
      <c r="I24" s="104">
        <f>[20]Agosto!$G$12</f>
        <v>30</v>
      </c>
      <c r="J24" s="104">
        <f>[20]Agosto!$G$13</f>
        <v>23</v>
      </c>
      <c r="K24" s="104">
        <f>[20]Agosto!$G$14</f>
        <v>22</v>
      </c>
      <c r="L24" s="104">
        <f>[20]Agosto!$G$15</f>
        <v>20</v>
      </c>
      <c r="M24" s="104">
        <f>[20]Agosto!$G$16</f>
        <v>18</v>
      </c>
      <c r="N24" s="104">
        <f>[20]Agosto!$G$17</f>
        <v>18</v>
      </c>
      <c r="O24" s="104">
        <f>[20]Agosto!$G$18</f>
        <v>17</v>
      </c>
      <c r="P24" s="104">
        <f>[20]Agosto!$G$19</f>
        <v>21</v>
      </c>
      <c r="Q24" s="104">
        <f>[20]Agosto!$G$20</f>
        <v>19</v>
      </c>
      <c r="R24" s="104">
        <f>[20]Agosto!$G$21</f>
        <v>21</v>
      </c>
      <c r="S24" s="104">
        <f>[20]Agosto!$G$22</f>
        <v>24</v>
      </c>
      <c r="T24" s="104">
        <f>[20]Agosto!$G$23</f>
        <v>24</v>
      </c>
      <c r="U24" s="104">
        <f>[20]Agosto!$G$24</f>
        <v>33</v>
      </c>
      <c r="V24" s="104">
        <f>[20]Agosto!$G$25</f>
        <v>36</v>
      </c>
      <c r="W24" s="104">
        <f>[20]Agosto!$G$26</f>
        <v>22</v>
      </c>
      <c r="X24" s="104">
        <f>[20]Agosto!$G$27</f>
        <v>30</v>
      </c>
      <c r="Y24" s="104">
        <f>[20]Agosto!$G$28</f>
        <v>30</v>
      </c>
      <c r="Z24" s="104">
        <f>[20]Agosto!$G$29</f>
        <v>33</v>
      </c>
      <c r="AA24" s="104">
        <f>[20]Agosto!$G$30</f>
        <v>18</v>
      </c>
      <c r="AB24" s="104">
        <f>[20]Agosto!$G$31</f>
        <v>19</v>
      </c>
      <c r="AC24" s="104">
        <f>[20]Agosto!$G$32</f>
        <v>22</v>
      </c>
      <c r="AD24" s="104">
        <f>[20]Agosto!$G$33</f>
        <v>28</v>
      </c>
      <c r="AE24" s="104">
        <f>[20]Agosto!$G$34</f>
        <v>33</v>
      </c>
      <c r="AF24" s="104">
        <f>[20]Agosto!$G$35</f>
        <v>32</v>
      </c>
      <c r="AG24" s="109">
        <f t="shared" si="3"/>
        <v>17</v>
      </c>
      <c r="AH24" s="108">
        <f t="shared" si="4"/>
        <v>29.419354838709676</v>
      </c>
      <c r="AI24" s="12" t="s">
        <v>35</v>
      </c>
    </row>
    <row r="25" spans="1:38" x14ac:dyDescent="0.2">
      <c r="A25" s="47" t="s">
        <v>273</v>
      </c>
      <c r="B25" s="104">
        <f>[21]Agosto!$G$5</f>
        <v>40</v>
      </c>
      <c r="C25" s="104">
        <f>[21]Agosto!$G$6</f>
        <v>38</v>
      </c>
      <c r="D25" s="104">
        <f>[21]Agosto!$G$7</f>
        <v>52</v>
      </c>
      <c r="E25" s="104">
        <f>[21]Agosto!$G$8</f>
        <v>57</v>
      </c>
      <c r="F25" s="104">
        <f>[21]Agosto!$G$9</f>
        <v>66</v>
      </c>
      <c r="G25" s="104">
        <f>[21]Agosto!$G$10</f>
        <v>55</v>
      </c>
      <c r="H25" s="104">
        <f>[21]Agosto!$G$11</f>
        <v>48</v>
      </c>
      <c r="I25" s="104">
        <f>[21]Agosto!$G$12</f>
        <v>44</v>
      </c>
      <c r="J25" s="104">
        <f>[21]Agosto!$G$13</f>
        <v>35</v>
      </c>
      <c r="K25" s="104">
        <f>[21]Agosto!$G$14</f>
        <v>38</v>
      </c>
      <c r="L25" s="104">
        <f>[21]Agosto!$G$15</f>
        <v>31</v>
      </c>
      <c r="M25" s="104">
        <f>[21]Agosto!$G$16</f>
        <v>22</v>
      </c>
      <c r="N25" s="104">
        <f>[21]Agosto!$G$17</f>
        <v>33</v>
      </c>
      <c r="O25" s="104">
        <f>[21]Agosto!$G$18</f>
        <v>24</v>
      </c>
      <c r="P25" s="104">
        <f>[21]Agosto!$G$19</f>
        <v>32</v>
      </c>
      <c r="Q25" s="104">
        <f>[21]Agosto!$G$20</f>
        <v>32</v>
      </c>
      <c r="R25" s="104">
        <f>[21]Agosto!$G$21</f>
        <v>34</v>
      </c>
      <c r="S25" s="104">
        <f>[21]Agosto!$G$22</f>
        <v>32</v>
      </c>
      <c r="T25" s="104">
        <f>[21]Agosto!$G$23</f>
        <v>31</v>
      </c>
      <c r="U25" s="104">
        <f>[21]Agosto!$G$24</f>
        <v>39</v>
      </c>
      <c r="V25" s="104">
        <f>[21]Agosto!$G$25</f>
        <v>48</v>
      </c>
      <c r="W25" s="104">
        <f>[21]Agosto!$G$26</f>
        <v>22</v>
      </c>
      <c r="X25" s="104">
        <f>[21]Agosto!$G$27</f>
        <v>20</v>
      </c>
      <c r="Y25" s="104">
        <f>[21]Agosto!$G$28</f>
        <v>42</v>
      </c>
      <c r="Z25" s="104">
        <f>[21]Agosto!$G$29</f>
        <v>42</v>
      </c>
      <c r="AA25" s="104">
        <f>[21]Agosto!$G$30</f>
        <v>34</v>
      </c>
      <c r="AB25" s="104">
        <f>[21]Agosto!$G$31</f>
        <v>32</v>
      </c>
      <c r="AC25" s="104">
        <f>[21]Agosto!$G$32</f>
        <v>29</v>
      </c>
      <c r="AD25" s="104">
        <f>[21]Agosto!$G$33</f>
        <v>38</v>
      </c>
      <c r="AE25" s="104">
        <f>[21]Agosto!$G$34</f>
        <v>42</v>
      </c>
      <c r="AF25" s="104">
        <f>[21]Agosto!$G$35</f>
        <v>38</v>
      </c>
      <c r="AG25" s="109">
        <f t="shared" si="3"/>
        <v>20</v>
      </c>
      <c r="AH25" s="108">
        <f t="shared" si="4"/>
        <v>37.741935483870968</v>
      </c>
      <c r="AI25" s="12"/>
    </row>
    <row r="26" spans="1:38" x14ac:dyDescent="0.2">
      <c r="A26" s="47" t="s">
        <v>274</v>
      </c>
      <c r="B26" s="104">
        <f>[22]Agosto!$G$5</f>
        <v>28</v>
      </c>
      <c r="C26" s="104">
        <f>[22]Agosto!$G$6</f>
        <v>32</v>
      </c>
      <c r="D26" s="104">
        <f>[22]Agosto!$G$7</f>
        <v>39</v>
      </c>
      <c r="E26" s="104">
        <f>[22]Agosto!$G$8</f>
        <v>69</v>
      </c>
      <c r="F26" s="104">
        <f>[22]Agosto!$G$9</f>
        <v>61</v>
      </c>
      <c r="G26" s="104">
        <f>[22]Agosto!$G$10</f>
        <v>47</v>
      </c>
      <c r="H26" s="104">
        <f>[22]Agosto!$G$11</f>
        <v>35</v>
      </c>
      <c r="I26" s="104">
        <f>[22]Agosto!$G$12</f>
        <v>51</v>
      </c>
      <c r="J26" s="104">
        <f>[22]Agosto!$G$13</f>
        <v>32</v>
      </c>
      <c r="K26" s="104">
        <f>[22]Agosto!$G$14</f>
        <v>29</v>
      </c>
      <c r="L26" s="104">
        <f>[22]Agosto!$G$15</f>
        <v>23</v>
      </c>
      <c r="M26" s="104">
        <f>[22]Agosto!$G$16</f>
        <v>19</v>
      </c>
      <c r="N26" s="104">
        <f>[22]Agosto!$G$17</f>
        <v>19</v>
      </c>
      <c r="O26" s="104">
        <f>[22]Agosto!$G$18</f>
        <v>18</v>
      </c>
      <c r="P26" s="104">
        <f>[22]Agosto!$G$19</f>
        <v>19</v>
      </c>
      <c r="Q26" s="104">
        <f>[22]Agosto!$G$20</f>
        <v>18</v>
      </c>
      <c r="R26" s="104">
        <f>[22]Agosto!$G$21</f>
        <v>16</v>
      </c>
      <c r="S26" s="104">
        <f>[22]Agosto!$G$22</f>
        <v>24</v>
      </c>
      <c r="T26" s="104">
        <f>[22]Agosto!$G$23</f>
        <v>22</v>
      </c>
      <c r="U26" s="104">
        <f>[22]Agosto!$G$24</f>
        <v>41</v>
      </c>
      <c r="V26" s="104">
        <f>[22]Agosto!$G$25</f>
        <v>31</v>
      </c>
      <c r="W26" s="104">
        <f>[22]Agosto!$G$26</f>
        <v>18</v>
      </c>
      <c r="X26" s="104">
        <f>[22]Agosto!$G$27</f>
        <v>19</v>
      </c>
      <c r="Y26" s="104">
        <f>[22]Agosto!$G$28</f>
        <v>51</v>
      </c>
      <c r="Z26" s="104">
        <f>[22]Agosto!$G$29</f>
        <v>45</v>
      </c>
      <c r="AA26" s="104">
        <f>[22]Agosto!$G$30</f>
        <v>39</v>
      </c>
      <c r="AB26" s="104">
        <f>[22]Agosto!$G$31</f>
        <v>32</v>
      </c>
      <c r="AC26" s="104">
        <f>[22]Agosto!$G$32</f>
        <v>31</v>
      </c>
      <c r="AD26" s="104">
        <f>[22]Agosto!$G$33</f>
        <v>26</v>
      </c>
      <c r="AE26" s="104">
        <f>[22]Agosto!$G$34</f>
        <v>30</v>
      </c>
      <c r="AF26" s="104">
        <f>[22]Agosto!$G$35</f>
        <v>22</v>
      </c>
      <c r="AG26" s="109">
        <f t="shared" si="3"/>
        <v>16</v>
      </c>
      <c r="AH26" s="108">
        <f t="shared" si="4"/>
        <v>31.806451612903224</v>
      </c>
      <c r="AI26" s="12"/>
    </row>
    <row r="27" spans="1:38" x14ac:dyDescent="0.2">
      <c r="A27" s="47" t="s">
        <v>261</v>
      </c>
      <c r="B27" s="104">
        <f>[23]Agosto!$G$5</f>
        <v>29</v>
      </c>
      <c r="C27" s="104">
        <f>[23]Agosto!$G$6</f>
        <v>34</v>
      </c>
      <c r="D27" s="104">
        <f>[23]Agosto!$G$7</f>
        <v>39</v>
      </c>
      <c r="E27" s="104">
        <f>[23]Agosto!$G$8</f>
        <v>58</v>
      </c>
      <c r="F27" s="104">
        <f>[23]Agosto!$G$9</f>
        <v>69</v>
      </c>
      <c r="G27" s="104">
        <f>[23]Agosto!$G$10</f>
        <v>46</v>
      </c>
      <c r="H27" s="104">
        <f>[23]Agosto!$G$11</f>
        <v>44</v>
      </c>
      <c r="I27" s="104">
        <f>[23]Agosto!$G$12</f>
        <v>41</v>
      </c>
      <c r="J27" s="104">
        <f>[23]Agosto!$G$13</f>
        <v>34</v>
      </c>
      <c r="K27" s="104">
        <f>[23]Agosto!$G$14</f>
        <v>23</v>
      </c>
      <c r="L27" s="104">
        <f>[23]Agosto!$G$15</f>
        <v>18</v>
      </c>
      <c r="M27" s="104">
        <f>[23]Agosto!$G$16</f>
        <v>22</v>
      </c>
      <c r="N27" s="104">
        <f>[23]Agosto!$G$17</f>
        <v>20</v>
      </c>
      <c r="O27" s="104">
        <f>[23]Agosto!$G$18</f>
        <v>21</v>
      </c>
      <c r="P27" s="104">
        <f>[23]Agosto!$G$19</f>
        <v>19</v>
      </c>
      <c r="Q27" s="104">
        <f>[23]Agosto!$G$20</f>
        <v>17</v>
      </c>
      <c r="R27" s="104">
        <f>[23]Agosto!$G$21</f>
        <v>20</v>
      </c>
      <c r="S27" s="104">
        <f>[23]Agosto!$G$22</f>
        <v>21</v>
      </c>
      <c r="T27" s="104">
        <f>[23]Agosto!$G$23</f>
        <v>27</v>
      </c>
      <c r="U27" s="104">
        <f>[23]Agosto!$G$24</f>
        <v>33</v>
      </c>
      <c r="V27" s="104">
        <f>[23]Agosto!$G$25</f>
        <v>30</v>
      </c>
      <c r="W27" s="104">
        <f>[23]Agosto!$G$26</f>
        <v>19</v>
      </c>
      <c r="X27" s="104">
        <f>[23]Agosto!$G$27</f>
        <v>27</v>
      </c>
      <c r="Y27" s="104">
        <f>[23]Agosto!$G$28</f>
        <v>31</v>
      </c>
      <c r="Z27" s="104">
        <f>[23]Agosto!$G$29</f>
        <v>52</v>
      </c>
      <c r="AA27" s="104">
        <f>[23]Agosto!$G$30</f>
        <v>27</v>
      </c>
      <c r="AB27" s="104">
        <f>[23]Agosto!$G$31</f>
        <v>22</v>
      </c>
      <c r="AC27" s="104">
        <f>[23]Agosto!$G$32</f>
        <v>31</v>
      </c>
      <c r="AD27" s="104">
        <f>[23]Agosto!$G$33</f>
        <v>22</v>
      </c>
      <c r="AE27" s="104">
        <f>[23]Agosto!$G$34</f>
        <v>28</v>
      </c>
      <c r="AF27" s="104">
        <f>[23]Agosto!$G$35</f>
        <v>25</v>
      </c>
      <c r="AG27" s="109">
        <f t="shared" si="3"/>
        <v>17</v>
      </c>
      <c r="AH27" s="108">
        <f t="shared" si="4"/>
        <v>30.612903225806452</v>
      </c>
      <c r="AI27" s="12"/>
    </row>
    <row r="28" spans="1:38" x14ac:dyDescent="0.2">
      <c r="A28" s="47" t="s">
        <v>320</v>
      </c>
      <c r="B28" s="104">
        <f>[24]Agosto!$G$5</f>
        <v>27</v>
      </c>
      <c r="C28" s="104">
        <f>[24]Agosto!$G$6</f>
        <v>35</v>
      </c>
      <c r="D28" s="104">
        <f>[24]Agosto!$G$7</f>
        <v>48</v>
      </c>
      <c r="E28" s="104">
        <f>[24]Agosto!$G$8</f>
        <v>78</v>
      </c>
      <c r="F28" s="104">
        <f>[24]Agosto!$G$9</f>
        <v>60</v>
      </c>
      <c r="G28" s="104">
        <f>[24]Agosto!$G$10</f>
        <v>46</v>
      </c>
      <c r="H28" s="104">
        <f>[24]Agosto!$G$11</f>
        <v>39</v>
      </c>
      <c r="I28" s="104">
        <f>[24]Agosto!$G$12</f>
        <v>62</v>
      </c>
      <c r="J28" s="104">
        <f>[24]Agosto!$G$13</f>
        <v>36</v>
      </c>
      <c r="K28" s="104">
        <f>[24]Agosto!$G$14</f>
        <v>30</v>
      </c>
      <c r="L28" s="104">
        <f>[24]Agosto!$G$15</f>
        <v>25</v>
      </c>
      <c r="M28" s="104">
        <f>[24]Agosto!$G$16</f>
        <v>20</v>
      </c>
      <c r="N28" s="104">
        <f>[24]Agosto!$G$17</f>
        <v>18</v>
      </c>
      <c r="O28" s="104">
        <f>[24]Agosto!$G$18</f>
        <v>18</v>
      </c>
      <c r="P28" s="104">
        <f>[24]Agosto!$G$19</f>
        <v>20</v>
      </c>
      <c r="Q28" s="104">
        <f>[24]Agosto!$G$20</f>
        <v>19</v>
      </c>
      <c r="R28" s="104">
        <f>[24]Agosto!$G$21</f>
        <v>18</v>
      </c>
      <c r="S28" s="104">
        <f>[24]Agosto!$G$22</f>
        <v>24</v>
      </c>
      <c r="T28" s="104">
        <f>[24]Agosto!$G$23</f>
        <v>21</v>
      </c>
      <c r="U28" s="104">
        <f>[24]Agosto!$G$24</f>
        <v>40</v>
      </c>
      <c r="V28" s="104">
        <f>[24]Agosto!$G$25</f>
        <v>31</v>
      </c>
      <c r="W28" s="104">
        <f>[24]Agosto!$G$26</f>
        <v>21</v>
      </c>
      <c r="X28" s="104">
        <f>[24]Agosto!$G$27</f>
        <v>20</v>
      </c>
      <c r="Y28" s="104">
        <f>[24]Agosto!$G$28</f>
        <v>56</v>
      </c>
      <c r="Z28" s="104">
        <f>[24]Agosto!$G$29</f>
        <v>48</v>
      </c>
      <c r="AA28" s="104">
        <f>[24]Agosto!$G$30</f>
        <v>42</v>
      </c>
      <c r="AB28" s="104">
        <f>[24]Agosto!$G$31</f>
        <v>35</v>
      </c>
      <c r="AC28" s="104">
        <f>[24]Agosto!$G$32</f>
        <v>34</v>
      </c>
      <c r="AD28" s="104">
        <f>[24]Agosto!$G$33</f>
        <v>24</v>
      </c>
      <c r="AE28" s="104">
        <f>[24]Agosto!$G$34</f>
        <v>25</v>
      </c>
      <c r="AF28" s="104">
        <f>[24]Agosto!$G$35</f>
        <v>24</v>
      </c>
      <c r="AG28" s="109">
        <f t="shared" si="3"/>
        <v>18</v>
      </c>
      <c r="AH28" s="108">
        <f t="shared" si="4"/>
        <v>33.677419354838712</v>
      </c>
      <c r="AI28" s="12"/>
    </row>
    <row r="29" spans="1:38" x14ac:dyDescent="0.2">
      <c r="A29" s="47" t="s">
        <v>206</v>
      </c>
      <c r="B29" s="104">
        <f>[25]Agosto!$G$5</f>
        <v>27</v>
      </c>
      <c r="C29" s="104">
        <f>[25]Agosto!$G$6</f>
        <v>34</v>
      </c>
      <c r="D29" s="104">
        <f>[25]Agosto!$G$7</f>
        <v>38</v>
      </c>
      <c r="E29" s="104">
        <f>[25]Agosto!$G$8</f>
        <v>63</v>
      </c>
      <c r="F29" s="104">
        <f>[25]Agosto!$G$9</f>
        <v>53</v>
      </c>
      <c r="G29" s="104">
        <f>[25]Agosto!$G$10</f>
        <v>43</v>
      </c>
      <c r="H29" s="104">
        <f>[25]Agosto!$G$11</f>
        <v>37</v>
      </c>
      <c r="I29" s="104">
        <f>[25]Agosto!$G$12</f>
        <v>47</v>
      </c>
      <c r="J29" s="104">
        <f>[25]Agosto!$G$13</f>
        <v>32</v>
      </c>
      <c r="K29" s="104">
        <f>[25]Agosto!$G$14</f>
        <v>29</v>
      </c>
      <c r="L29" s="104">
        <f>[25]Agosto!$G$15</f>
        <v>20</v>
      </c>
      <c r="M29" s="104">
        <f>[25]Agosto!$G$16</f>
        <v>20</v>
      </c>
      <c r="N29" s="104">
        <f>[25]Agosto!$G$17</f>
        <v>16</v>
      </c>
      <c r="O29" s="104">
        <f>[25]Agosto!$G$18</f>
        <v>18</v>
      </c>
      <c r="P29" s="104">
        <f>[25]Agosto!$G$19</f>
        <v>16</v>
      </c>
      <c r="Q29" s="104">
        <f>[25]Agosto!$G$20</f>
        <v>20</v>
      </c>
      <c r="R29" s="104">
        <f>[25]Agosto!$G$21</f>
        <v>20</v>
      </c>
      <c r="S29" s="104">
        <f>[25]Agosto!$G$22</f>
        <v>25</v>
      </c>
      <c r="T29" s="104">
        <f>[25]Agosto!$G$23</f>
        <v>22</v>
      </c>
      <c r="U29" s="104">
        <f>[25]Agosto!$G$24</f>
        <v>44</v>
      </c>
      <c r="V29" s="104">
        <f>[25]Agosto!$G$25</f>
        <v>30</v>
      </c>
      <c r="W29" s="104">
        <f>[25]Agosto!$G$26</f>
        <v>23</v>
      </c>
      <c r="X29" s="104">
        <f>[25]Agosto!$G$27</f>
        <v>20</v>
      </c>
      <c r="Y29" s="104">
        <f>[25]Agosto!$G$28</f>
        <v>56</v>
      </c>
      <c r="Z29" s="104">
        <f>[25]Agosto!$G$29</f>
        <v>47</v>
      </c>
      <c r="AA29" s="104">
        <f>[25]Agosto!$G$30</f>
        <v>43</v>
      </c>
      <c r="AB29" s="104">
        <f>[25]Agosto!$G$31</f>
        <v>34</v>
      </c>
      <c r="AC29" s="104">
        <f>[25]Agosto!$G$32</f>
        <v>35</v>
      </c>
      <c r="AD29" s="104">
        <f>[25]Agosto!$G$33</f>
        <v>25</v>
      </c>
      <c r="AE29" s="104">
        <f>[25]Agosto!$G$34</f>
        <v>28</v>
      </c>
      <c r="AF29" s="104">
        <f>[25]Agosto!$G$35</f>
        <v>24</v>
      </c>
      <c r="AG29" s="109">
        <f t="shared" si="3"/>
        <v>16</v>
      </c>
      <c r="AH29" s="108">
        <f t="shared" si="4"/>
        <v>31.903225806451612</v>
      </c>
      <c r="AI29" s="12"/>
    </row>
    <row r="30" spans="1:38" x14ac:dyDescent="0.2">
      <c r="A30" s="47" t="s">
        <v>207</v>
      </c>
      <c r="B30" s="104">
        <f>[26]Agosto!$G$5</f>
        <v>29</v>
      </c>
      <c r="C30" s="104">
        <f>[26]Agosto!$G$6</f>
        <v>34</v>
      </c>
      <c r="D30" s="104">
        <f>[26]Agosto!$G$7</f>
        <v>37</v>
      </c>
      <c r="E30" s="104">
        <f>[26]Agosto!$G$8</f>
        <v>66</v>
      </c>
      <c r="F30" s="104">
        <f>[26]Agosto!$G$9</f>
        <v>63</v>
      </c>
      <c r="G30" s="104">
        <f>[26]Agosto!$G$10</f>
        <v>49</v>
      </c>
      <c r="H30" s="104">
        <f>[26]Agosto!$G$11</f>
        <v>44</v>
      </c>
      <c r="I30" s="104">
        <f>[26]Agosto!$G$12</f>
        <v>47</v>
      </c>
      <c r="J30" s="104">
        <f>[26]Agosto!$G$13</f>
        <v>28</v>
      </c>
      <c r="K30" s="104">
        <f>[26]Agosto!$G$14</f>
        <v>28</v>
      </c>
      <c r="L30" s="104">
        <f>[26]Agosto!$G$15</f>
        <v>19</v>
      </c>
      <c r="M30" s="104">
        <f>[26]Agosto!$G$16</f>
        <v>25</v>
      </c>
      <c r="N30" s="104">
        <f>[26]Agosto!$G$17</f>
        <v>19</v>
      </c>
      <c r="O30" s="104">
        <f>[26]Agosto!$G$18</f>
        <v>22</v>
      </c>
      <c r="P30" s="104">
        <f>[26]Agosto!$G$19</f>
        <v>20</v>
      </c>
      <c r="Q30" s="104">
        <f>[26]Agosto!$G$20</f>
        <v>24</v>
      </c>
      <c r="R30" s="104">
        <f>[26]Agosto!$G$21</f>
        <v>24</v>
      </c>
      <c r="S30" s="104">
        <f>[26]Agosto!$G$22</f>
        <v>22</v>
      </c>
      <c r="T30" s="104">
        <f>[26]Agosto!$G$23</f>
        <v>30</v>
      </c>
      <c r="U30" s="104">
        <f>[26]Agosto!$G$24</f>
        <v>40</v>
      </c>
      <c r="V30" s="104">
        <f>[26]Agosto!$G$25</f>
        <v>29</v>
      </c>
      <c r="W30" s="104">
        <f>[26]Agosto!$G$26</f>
        <v>19</v>
      </c>
      <c r="X30" s="104">
        <f>[26]Agosto!$G$27</f>
        <v>29</v>
      </c>
      <c r="Y30" s="104">
        <f>[26]Agosto!$G$28</f>
        <v>52</v>
      </c>
      <c r="Z30" s="104">
        <f>[26]Agosto!$G$29</f>
        <v>51</v>
      </c>
      <c r="AA30" s="104">
        <f>[26]Agosto!$G$30</f>
        <v>31</v>
      </c>
      <c r="AB30" s="104">
        <f>[26]Agosto!$G$31</f>
        <v>25</v>
      </c>
      <c r="AC30" s="104">
        <f>[26]Agosto!$G$32</f>
        <v>31</v>
      </c>
      <c r="AD30" s="104">
        <f>[26]Agosto!$G$33</f>
        <v>29</v>
      </c>
      <c r="AE30" s="104">
        <f>[26]Agosto!$G$34</f>
        <v>26</v>
      </c>
      <c r="AF30" s="104">
        <f>[26]Agosto!$G$35</f>
        <v>26</v>
      </c>
      <c r="AG30" s="109">
        <f t="shared" si="3"/>
        <v>19</v>
      </c>
      <c r="AH30" s="108">
        <f t="shared" si="4"/>
        <v>32.838709677419352</v>
      </c>
      <c r="AI30" s="12"/>
    </row>
    <row r="31" spans="1:38" x14ac:dyDescent="0.2">
      <c r="A31" s="47" t="s">
        <v>33</v>
      </c>
      <c r="B31" s="104">
        <f>[27]Agosto!$G$5</f>
        <v>20</v>
      </c>
      <c r="C31" s="104">
        <f>[27]Agosto!$G$6</f>
        <v>26</v>
      </c>
      <c r="D31" s="104">
        <f>[27]Agosto!$G$7</f>
        <v>22</v>
      </c>
      <c r="E31" s="104">
        <f>[27]Agosto!$G$8</f>
        <v>33</v>
      </c>
      <c r="F31" s="104">
        <f>[27]Agosto!$G$9</f>
        <v>44</v>
      </c>
      <c r="G31" s="104">
        <f>[27]Agosto!$G$10</f>
        <v>31</v>
      </c>
      <c r="H31" s="104">
        <f>[27]Agosto!$G$11</f>
        <v>24</v>
      </c>
      <c r="I31" s="104">
        <f>[27]Agosto!$G$12</f>
        <v>44</v>
      </c>
      <c r="J31" s="104">
        <f>[27]Agosto!$G$13</f>
        <v>32</v>
      </c>
      <c r="K31" s="104">
        <f>[27]Agosto!$G$14</f>
        <v>28</v>
      </c>
      <c r="L31" s="104">
        <f>[27]Agosto!$G$15</f>
        <v>20</v>
      </c>
      <c r="M31" s="104">
        <f>[27]Agosto!$G$16</f>
        <v>18</v>
      </c>
      <c r="N31" s="104">
        <f>[27]Agosto!$G$17</f>
        <v>13</v>
      </c>
      <c r="O31" s="104">
        <f>[27]Agosto!$G$18</f>
        <v>14</v>
      </c>
      <c r="P31" s="104">
        <f>[27]Agosto!$G$19</f>
        <v>14</v>
      </c>
      <c r="Q31" s="104">
        <f>[27]Agosto!$G$20</f>
        <v>19</v>
      </c>
      <c r="R31" s="104">
        <f>[27]Agosto!$G$21</f>
        <v>15</v>
      </c>
      <c r="S31" s="104">
        <f>[27]Agosto!$G$22</f>
        <v>17</v>
      </c>
      <c r="T31" s="104">
        <f>[27]Agosto!$G$23</f>
        <v>16</v>
      </c>
      <c r="U31" s="104">
        <f>[27]Agosto!$G$24</f>
        <v>28</v>
      </c>
      <c r="V31" s="104">
        <f>[27]Agosto!$G$25</f>
        <v>24</v>
      </c>
      <c r="W31" s="104">
        <f>[27]Agosto!$G$26</f>
        <v>13</v>
      </c>
      <c r="X31" s="104">
        <f>[27]Agosto!$G$27</f>
        <v>14</v>
      </c>
      <c r="Y31" s="104">
        <f>[27]Agosto!$G$28</f>
        <v>30</v>
      </c>
      <c r="Z31" s="104">
        <f>[27]Agosto!$G$29</f>
        <v>32</v>
      </c>
      <c r="AA31" s="104">
        <f>[27]Agosto!$G$30</f>
        <v>34</v>
      </c>
      <c r="AB31" s="104">
        <f>[27]Agosto!$G$31</f>
        <v>27</v>
      </c>
      <c r="AC31" s="104">
        <f>[27]Agosto!$G$32</f>
        <v>25</v>
      </c>
      <c r="AD31" s="104">
        <f>[27]Agosto!$G$33</f>
        <v>36</v>
      </c>
      <c r="AE31" s="104">
        <f>[27]Agosto!$G$34</f>
        <v>22</v>
      </c>
      <c r="AF31" s="104">
        <f>[27]Agosto!$G$35</f>
        <v>19</v>
      </c>
      <c r="AG31" s="109">
        <f t="shared" si="3"/>
        <v>13</v>
      </c>
      <c r="AH31" s="108">
        <f t="shared" si="4"/>
        <v>24.322580645161292</v>
      </c>
      <c r="AJ31" t="s">
        <v>35</v>
      </c>
      <c r="AL31" t="s">
        <v>35</v>
      </c>
    </row>
    <row r="32" spans="1:38" x14ac:dyDescent="0.2">
      <c r="A32" s="47" t="s">
        <v>6</v>
      </c>
      <c r="B32" s="104">
        <f>[28]Agosto!$G$5</f>
        <v>20</v>
      </c>
      <c r="C32" s="104">
        <f>[28]Agosto!$G$6</f>
        <v>30</v>
      </c>
      <c r="D32" s="104">
        <f>[28]Agosto!$G$7</f>
        <v>29</v>
      </c>
      <c r="E32" s="104">
        <f>[28]Agosto!$G$8</f>
        <v>70</v>
      </c>
      <c r="F32" s="104">
        <f>[28]Agosto!$G$9</f>
        <v>50</v>
      </c>
      <c r="G32" s="104">
        <f>[28]Agosto!$G$10</f>
        <v>32</v>
      </c>
      <c r="H32" s="104">
        <f>[28]Agosto!$G$11</f>
        <v>23</v>
      </c>
      <c r="I32" s="104">
        <f>[28]Agosto!$G$12</f>
        <v>52</v>
      </c>
      <c r="J32" s="104">
        <f>[28]Agosto!$G$13</f>
        <v>23</v>
      </c>
      <c r="K32" s="104">
        <f>[28]Agosto!$G$14</f>
        <v>24</v>
      </c>
      <c r="L32" s="104">
        <f>[28]Agosto!$G$15</f>
        <v>15</v>
      </c>
      <c r="M32" s="104">
        <f>[28]Agosto!$G$16</f>
        <v>15</v>
      </c>
      <c r="N32" s="104">
        <f>[28]Agosto!$G$17</f>
        <v>12</v>
      </c>
      <c r="O32" s="104">
        <f>[28]Agosto!$G$18</f>
        <v>14</v>
      </c>
      <c r="P32" s="104">
        <f>[28]Agosto!$G$19</f>
        <v>13</v>
      </c>
      <c r="Q32" s="104">
        <f>[28]Agosto!$G$20</f>
        <v>14</v>
      </c>
      <c r="R32" s="104">
        <f>[28]Agosto!$G$21</f>
        <v>16</v>
      </c>
      <c r="S32" s="104">
        <f>[28]Agosto!$G$22</f>
        <v>15</v>
      </c>
      <c r="T32" s="104">
        <f>[28]Agosto!$G$23</f>
        <v>13</v>
      </c>
      <c r="U32" s="104">
        <f>[28]Agosto!$G$24</f>
        <v>37</v>
      </c>
      <c r="V32" s="104">
        <f>[28]Agosto!$G$25</f>
        <v>22</v>
      </c>
      <c r="W32" s="104">
        <f>[28]Agosto!$G$26</f>
        <v>15</v>
      </c>
      <c r="X32" s="104">
        <f>[28]Agosto!$G$27</f>
        <v>15</v>
      </c>
      <c r="Y32" s="104">
        <f>[28]Agosto!$G$28</f>
        <v>41</v>
      </c>
      <c r="Z32" s="104">
        <f>[28]Agosto!$G$29</f>
        <v>42</v>
      </c>
      <c r="AA32" s="104">
        <f>[28]Agosto!$G$30</f>
        <v>30</v>
      </c>
      <c r="AB32" s="104">
        <f>[28]Agosto!$G$31</f>
        <v>22</v>
      </c>
      <c r="AC32" s="104">
        <f>[28]Agosto!$G$32</f>
        <v>24</v>
      </c>
      <c r="AD32" s="104">
        <f>[28]Agosto!$G$33</f>
        <v>21</v>
      </c>
      <c r="AE32" s="104">
        <f>[28]Agosto!$G$34</f>
        <v>15</v>
      </c>
      <c r="AF32" s="104">
        <f>[28]Agosto!$G$35</f>
        <v>17</v>
      </c>
      <c r="AG32" s="109">
        <f t="shared" si="3"/>
        <v>12</v>
      </c>
      <c r="AH32" s="108">
        <f t="shared" si="4"/>
        <v>25.193548387096776</v>
      </c>
      <c r="AK32" t="s">
        <v>35</v>
      </c>
      <c r="AL32" t="s">
        <v>35</v>
      </c>
    </row>
    <row r="33" spans="1:39" x14ac:dyDescent="0.2">
      <c r="A33" s="47" t="s">
        <v>7</v>
      </c>
      <c r="B33" s="104">
        <f>[30]Agosto!$G$5</f>
        <v>21</v>
      </c>
      <c r="C33" s="104">
        <f>[30]Agosto!$G$6</f>
        <v>26</v>
      </c>
      <c r="D33" s="104">
        <f>[30]Agosto!$G$7</f>
        <v>34</v>
      </c>
      <c r="E33" s="104">
        <f>[30]Agosto!$G$8</f>
        <v>55</v>
      </c>
      <c r="F33" s="104">
        <f>[30]Agosto!$G$9</f>
        <v>65</v>
      </c>
      <c r="G33" s="104">
        <f>[30]Agosto!$G$10</f>
        <v>45</v>
      </c>
      <c r="H33" s="104">
        <f>[30]Agosto!$G$11</f>
        <v>40</v>
      </c>
      <c r="I33" s="104">
        <f>[30]Agosto!$G$12</f>
        <v>48</v>
      </c>
      <c r="J33" s="104">
        <f>[30]Agosto!$G$13</f>
        <v>40</v>
      </c>
      <c r="K33" s="104">
        <f>[30]Agosto!$G$14</f>
        <v>25</v>
      </c>
      <c r="L33" s="104">
        <f>[30]Agosto!$G$15</f>
        <v>25</v>
      </c>
      <c r="M33" s="104">
        <f>[30]Agosto!$G$16</f>
        <v>26</v>
      </c>
      <c r="N33" s="104">
        <f>[30]Agosto!$G$17</f>
        <v>18</v>
      </c>
      <c r="O33" s="104">
        <f>[30]Agosto!$G$18</f>
        <v>18</v>
      </c>
      <c r="P33" s="104">
        <f>[30]Agosto!$G$19</f>
        <v>28</v>
      </c>
      <c r="Q33" s="104">
        <f>[30]Agosto!$G$20</f>
        <v>25</v>
      </c>
      <c r="R33" s="104">
        <f>[30]Agosto!$G$21</f>
        <v>28</v>
      </c>
      <c r="S33" s="104">
        <f>[30]Agosto!$G$22</f>
        <v>24</v>
      </c>
      <c r="T33" s="104">
        <f>[30]Agosto!$G$23</f>
        <v>20</v>
      </c>
      <c r="U33" s="104">
        <f>[30]Agosto!$G$24</f>
        <v>36</v>
      </c>
      <c r="V33" s="104">
        <f>[30]Agosto!$G$25</f>
        <v>38</v>
      </c>
      <c r="W33" s="104">
        <f>[30]Agosto!$G$26</f>
        <v>20</v>
      </c>
      <c r="X33" s="104">
        <f>[30]Agosto!$G$27</f>
        <v>23</v>
      </c>
      <c r="Y33" s="104">
        <f>[30]Agosto!$G$28</f>
        <v>68</v>
      </c>
      <c r="Z33" s="104">
        <f>[30]Agosto!$G$29</f>
        <v>55</v>
      </c>
      <c r="AA33" s="104">
        <f>[30]Agosto!$G$30</f>
        <v>29</v>
      </c>
      <c r="AB33" s="104">
        <f>[30]Agosto!$G$31</f>
        <v>14</v>
      </c>
      <c r="AC33" s="104">
        <f>[30]Agosto!$G$32</f>
        <v>30</v>
      </c>
      <c r="AD33" s="104">
        <f>[30]Agosto!$G$33</f>
        <v>29</v>
      </c>
      <c r="AE33" s="104">
        <f>[30]Agosto!$G$34</f>
        <v>28</v>
      </c>
      <c r="AF33" s="104">
        <f>[30]Agosto!$G$35</f>
        <v>22</v>
      </c>
      <c r="AG33" s="109">
        <f t="shared" si="3"/>
        <v>14</v>
      </c>
      <c r="AH33" s="108">
        <f t="shared" si="4"/>
        <v>32.354838709677416</v>
      </c>
      <c r="AJ33" t="s">
        <v>35</v>
      </c>
      <c r="AK33" t="s">
        <v>35</v>
      </c>
    </row>
    <row r="34" spans="1:39" x14ac:dyDescent="0.2">
      <c r="A34" s="47" t="s">
        <v>140</v>
      </c>
      <c r="B34" s="104">
        <f>[32]Agosto!$G$5</f>
        <v>24</v>
      </c>
      <c r="C34" s="104">
        <f>[32]Agosto!$G$6</f>
        <v>29</v>
      </c>
      <c r="D34" s="104">
        <f>[32]Agosto!$G$7</f>
        <v>32</v>
      </c>
      <c r="E34" s="104">
        <f>[32]Agosto!$G$8</f>
        <v>51</v>
      </c>
      <c r="F34" s="104">
        <f>[32]Agosto!$G$9</f>
        <v>61</v>
      </c>
      <c r="G34" s="104">
        <f>[32]Agosto!$G$10</f>
        <v>39</v>
      </c>
      <c r="H34" s="104">
        <f>[32]Agosto!$G$11</f>
        <v>41</v>
      </c>
      <c r="I34" s="104">
        <f>[32]Agosto!$G$12</f>
        <v>51</v>
      </c>
      <c r="J34" s="104">
        <f>[32]Agosto!$G$13</f>
        <v>38</v>
      </c>
      <c r="K34" s="104">
        <f>[32]Agosto!$G$14</f>
        <v>25</v>
      </c>
      <c r="L34" s="104">
        <f>[32]Agosto!$G$15</f>
        <v>25</v>
      </c>
      <c r="M34" s="104">
        <f>[32]Agosto!$G$16</f>
        <v>25</v>
      </c>
      <c r="N34" s="104">
        <f>[32]Agosto!$G$17</f>
        <v>20</v>
      </c>
      <c r="O34" s="104">
        <f>[32]Agosto!$G$18</f>
        <v>19</v>
      </c>
      <c r="P34" s="104">
        <f>[32]Agosto!$G$19</f>
        <v>31</v>
      </c>
      <c r="Q34" s="104">
        <f>[32]Agosto!$G$20</f>
        <v>25</v>
      </c>
      <c r="R34" s="104">
        <f>[32]Agosto!$G$21</f>
        <v>29</v>
      </c>
      <c r="S34" s="104">
        <f>[32]Agosto!$G$22</f>
        <v>27</v>
      </c>
      <c r="T34" s="104">
        <f>[32]Agosto!$G$23</f>
        <v>22</v>
      </c>
      <c r="U34" s="104">
        <f>[32]Agosto!$G$24</f>
        <v>34</v>
      </c>
      <c r="V34" s="104">
        <f>[32]Agosto!$G$25</f>
        <v>37</v>
      </c>
      <c r="W34" s="104">
        <f>[32]Agosto!$G$26</f>
        <v>20</v>
      </c>
      <c r="X34" s="104">
        <f>[32]Agosto!$G$27</f>
        <v>24</v>
      </c>
      <c r="Y34" s="104">
        <f>[32]Agosto!$G$28</f>
        <v>69</v>
      </c>
      <c r="Z34" s="104">
        <f>[32]Agosto!$G$29</f>
        <v>48</v>
      </c>
      <c r="AA34" s="104">
        <f>[32]Agosto!$G$30</f>
        <v>32</v>
      </c>
      <c r="AB34" s="104">
        <f>[32]Agosto!$G$31</f>
        <v>19</v>
      </c>
      <c r="AC34" s="104">
        <f>[32]Agosto!$G$32</f>
        <v>44</v>
      </c>
      <c r="AD34" s="104">
        <f>[32]Agosto!$G$33</f>
        <v>30</v>
      </c>
      <c r="AE34" s="104">
        <f>[32]Agosto!$G$34</f>
        <v>28</v>
      </c>
      <c r="AF34" s="104">
        <f>[32]Agosto!$G$35</f>
        <v>22</v>
      </c>
      <c r="AG34" s="109">
        <f t="shared" si="3"/>
        <v>19</v>
      </c>
      <c r="AH34" s="108">
        <f t="shared" si="4"/>
        <v>32.935483870967744</v>
      </c>
      <c r="AJ34" t="s">
        <v>35</v>
      </c>
    </row>
    <row r="35" spans="1:39" x14ac:dyDescent="0.2">
      <c r="A35" s="47" t="s">
        <v>292</v>
      </c>
      <c r="B35" s="104" t="str">
        <f>[33]Agosto!$G$5</f>
        <v>*</v>
      </c>
      <c r="C35" s="104" t="str">
        <f>[33]Agosto!$G$6</f>
        <v>*</v>
      </c>
      <c r="D35" s="104" t="str">
        <f>[33]Agosto!$G$7</f>
        <v>*</v>
      </c>
      <c r="E35" s="104" t="str">
        <f>[33]Agosto!$G$8</f>
        <v>*</v>
      </c>
      <c r="F35" s="104" t="str">
        <f>[33]Agosto!$G$9</f>
        <v>*</v>
      </c>
      <c r="G35" s="104" t="str">
        <f>[33]Agosto!$G$10</f>
        <v>*</v>
      </c>
      <c r="H35" s="104" t="str">
        <f>[33]Agosto!$G$11</f>
        <v>*</v>
      </c>
      <c r="I35" s="104" t="str">
        <f>[33]Agosto!$G$12</f>
        <v>*</v>
      </c>
      <c r="J35" s="104" t="str">
        <f>[33]Agosto!$G$13</f>
        <v>*</v>
      </c>
      <c r="K35" s="104" t="str">
        <f>[33]Agosto!$G$14</f>
        <v>*</v>
      </c>
      <c r="L35" s="104" t="str">
        <f>[33]Agosto!$G$15</f>
        <v>*</v>
      </c>
      <c r="M35" s="104" t="str">
        <f>[33]Agosto!$G$16</f>
        <v>*</v>
      </c>
      <c r="N35" s="104" t="str">
        <f>[33]Agosto!$G$17</f>
        <v>*</v>
      </c>
      <c r="O35" s="104" t="str">
        <f>[33]Agosto!$G$18</f>
        <v>*</v>
      </c>
      <c r="P35" s="104" t="str">
        <f>[33]Agosto!$G$19</f>
        <v>*</v>
      </c>
      <c r="Q35" s="104">
        <f>[33]Agosto!$G$20</f>
        <v>17</v>
      </c>
      <c r="R35" s="104">
        <f>[33]Agosto!$G$21</f>
        <v>20</v>
      </c>
      <c r="S35" s="104">
        <f>[33]Agosto!$G$22</f>
        <v>18</v>
      </c>
      <c r="T35" s="104">
        <f>[33]Agosto!$G$23</f>
        <v>17</v>
      </c>
      <c r="U35" s="104">
        <f>[33]Agosto!$G$24</f>
        <v>24</v>
      </c>
      <c r="V35" s="104">
        <f>[33]Agosto!$G$25</f>
        <v>25</v>
      </c>
      <c r="W35" s="104">
        <f>[33]Agosto!$G$26</f>
        <v>17</v>
      </c>
      <c r="X35" s="104">
        <f>[33]Agosto!$G$27</f>
        <v>15</v>
      </c>
      <c r="Y35" s="104">
        <f>[33]Agosto!$G$28</f>
        <v>28</v>
      </c>
      <c r="Z35" s="104">
        <f>[33]Agosto!$G$29</f>
        <v>39</v>
      </c>
      <c r="AA35" s="104">
        <f>[33]Agosto!$G$30</f>
        <v>34</v>
      </c>
      <c r="AB35" s="104">
        <f>[33]Agosto!$G$31</f>
        <v>26</v>
      </c>
      <c r="AC35" s="104">
        <f>[33]Agosto!$G$32</f>
        <v>27</v>
      </c>
      <c r="AD35" s="104">
        <f>[33]Agosto!$G$33</f>
        <v>26</v>
      </c>
      <c r="AE35" s="104">
        <f>[33]Agosto!$G$34</f>
        <v>17</v>
      </c>
      <c r="AF35" s="104">
        <f>[33]Agosto!$G$35</f>
        <v>20</v>
      </c>
      <c r="AG35" s="109">
        <f t="shared" si="3"/>
        <v>15</v>
      </c>
      <c r="AH35" s="108">
        <f t="shared" si="4"/>
        <v>23.125</v>
      </c>
    </row>
    <row r="36" spans="1:39" x14ac:dyDescent="0.2">
      <c r="A36" s="47" t="s">
        <v>141</v>
      </c>
      <c r="B36" s="104">
        <f>[34]Agosto!$G$5</f>
        <v>31</v>
      </c>
      <c r="C36" s="104">
        <f>[34]Agosto!$G$6</f>
        <v>30</v>
      </c>
      <c r="D36" s="104">
        <f>[34]Agosto!$G$7</f>
        <v>39</v>
      </c>
      <c r="E36" s="104">
        <f>[34]Agosto!$G$8</f>
        <v>50</v>
      </c>
      <c r="F36" s="104">
        <f>[34]Agosto!$G$9</f>
        <v>56</v>
      </c>
      <c r="G36" s="104">
        <f>[34]Agosto!$G$10</f>
        <v>46</v>
      </c>
      <c r="H36" s="104">
        <f>[34]Agosto!$G$11</f>
        <v>45</v>
      </c>
      <c r="I36" s="104">
        <f>[34]Agosto!$G$12</f>
        <v>50</v>
      </c>
      <c r="J36" s="104">
        <f>[34]Agosto!$G$13</f>
        <v>41</v>
      </c>
      <c r="K36" s="104">
        <f>[34]Agosto!$G$14</f>
        <v>27</v>
      </c>
      <c r="L36" s="104">
        <f>[34]Agosto!$G$15</f>
        <v>26</v>
      </c>
      <c r="M36" s="104">
        <f>[34]Agosto!$G$16</f>
        <v>27</v>
      </c>
      <c r="N36" s="104">
        <f>[34]Agosto!$G$17</f>
        <v>23</v>
      </c>
      <c r="O36" s="104">
        <f>[34]Agosto!$G$18</f>
        <v>24</v>
      </c>
      <c r="P36" s="104">
        <f>[34]Agosto!$G$19</f>
        <v>34</v>
      </c>
      <c r="Q36" s="104">
        <f>[34]Agosto!$G$20</f>
        <v>28</v>
      </c>
      <c r="R36" s="104">
        <f>[34]Agosto!$G$21</f>
        <v>27</v>
      </c>
      <c r="S36" s="104">
        <f>[34]Agosto!$G$22</f>
        <v>27</v>
      </c>
      <c r="T36" s="104">
        <f>[34]Agosto!$G$23</f>
        <v>25</v>
      </c>
      <c r="U36" s="104">
        <f>[34]Agosto!$G$24</f>
        <v>35</v>
      </c>
      <c r="V36" s="104">
        <f>[34]Agosto!$G$25</f>
        <v>43</v>
      </c>
      <c r="W36" s="104">
        <f>[34]Agosto!$G$26</f>
        <v>22</v>
      </c>
      <c r="X36" s="104">
        <f>[34]Agosto!$G$27</f>
        <v>31</v>
      </c>
      <c r="Y36" s="104">
        <f>[34]Agosto!$G$28</f>
        <v>84</v>
      </c>
      <c r="Z36" s="104">
        <f>[34]Agosto!$G$29</f>
        <v>81</v>
      </c>
      <c r="AA36" s="104">
        <f>[34]Agosto!$G$30</f>
        <v>52</v>
      </c>
      <c r="AB36" s="104">
        <f>[34]Agosto!$G$31</f>
        <v>40</v>
      </c>
      <c r="AC36" s="104">
        <f>[34]Agosto!$G$32</f>
        <v>42</v>
      </c>
      <c r="AD36" s="104">
        <f>[34]Agosto!$G$33</f>
        <v>35</v>
      </c>
      <c r="AE36" s="104">
        <f>[34]Agosto!$G$34</f>
        <v>36</v>
      </c>
      <c r="AF36" s="104">
        <f>[34]Agosto!$G$35</f>
        <v>22</v>
      </c>
      <c r="AG36" s="109">
        <f t="shared" si="3"/>
        <v>22</v>
      </c>
      <c r="AH36" s="108">
        <f t="shared" si="4"/>
        <v>38.032258064516128</v>
      </c>
      <c r="AI36" s="12" t="s">
        <v>35</v>
      </c>
      <c r="AJ36" t="s">
        <v>35</v>
      </c>
    </row>
    <row r="37" spans="1:39" x14ac:dyDescent="0.2">
      <c r="A37" s="47" t="s">
        <v>293</v>
      </c>
      <c r="B37" s="104" t="str">
        <f>[35]Agosto!$G$5</f>
        <v>*</v>
      </c>
      <c r="C37" s="104" t="str">
        <f>[35]Agosto!$G$6</f>
        <v>*</v>
      </c>
      <c r="D37" s="104" t="str">
        <f>[35]Agosto!$G$7</f>
        <v>*</v>
      </c>
      <c r="E37" s="104" t="str">
        <f>[35]Agosto!$G$8</f>
        <v>*</v>
      </c>
      <c r="F37" s="104" t="str">
        <f>[35]Agosto!$G$9</f>
        <v>*</v>
      </c>
      <c r="G37" s="104" t="str">
        <f>[35]Agosto!$G$10</f>
        <v>*</v>
      </c>
      <c r="H37" s="104" t="str">
        <f>[35]Agosto!$G$11</f>
        <v>*</v>
      </c>
      <c r="I37" s="104" t="str">
        <f>[35]Agosto!$G$12</f>
        <v>*</v>
      </c>
      <c r="J37" s="104" t="str">
        <f>[35]Agosto!$G$13</f>
        <v>*</v>
      </c>
      <c r="K37" s="104" t="str">
        <f>[35]Agosto!$G$14</f>
        <v>*</v>
      </c>
      <c r="L37" s="104" t="str">
        <f>[35]Agosto!$G$15</f>
        <v>*</v>
      </c>
      <c r="M37" s="104" t="str">
        <f>[35]Agosto!$G$16</f>
        <v>*</v>
      </c>
      <c r="N37" s="104" t="str">
        <f>[35]Agosto!$G$17</f>
        <v>*</v>
      </c>
      <c r="O37" s="104" t="str">
        <f>[35]Agosto!$G$18</f>
        <v>*</v>
      </c>
      <c r="P37" s="104" t="str">
        <f>[35]Agosto!$G$19</f>
        <v>*</v>
      </c>
      <c r="Q37" s="104" t="str">
        <f>[35]Agosto!$G$20</f>
        <v>*</v>
      </c>
      <c r="R37" s="104" t="str">
        <f>[35]Agosto!$G$21</f>
        <v>*</v>
      </c>
      <c r="S37" s="104" t="str">
        <f>[35]Agosto!$G$22</f>
        <v>*</v>
      </c>
      <c r="T37" s="104" t="str">
        <f>[35]Agosto!$G$23</f>
        <v>*</v>
      </c>
      <c r="U37" s="104" t="str">
        <f>[35]Agosto!$G$24</f>
        <v>*</v>
      </c>
      <c r="V37" s="104" t="str">
        <f>[35]Agosto!$G$25</f>
        <v>*</v>
      </c>
      <c r="W37" s="104" t="str">
        <f>[35]Agosto!$G$26</f>
        <v>*</v>
      </c>
      <c r="X37" s="104">
        <f>[35]Agosto!$G$27</f>
        <v>12</v>
      </c>
      <c r="Y37" s="104">
        <f>[35]Agosto!$G$28</f>
        <v>25</v>
      </c>
      <c r="Z37" s="104">
        <f>[35]Agosto!$G$29</f>
        <v>39</v>
      </c>
      <c r="AA37" s="104">
        <f>[35]Agosto!$G$30</f>
        <v>43</v>
      </c>
      <c r="AB37" s="104">
        <f>[35]Agosto!$G$31</f>
        <v>30</v>
      </c>
      <c r="AC37" s="104">
        <f>[35]Agosto!$G$32</f>
        <v>38</v>
      </c>
      <c r="AD37" s="104">
        <f>[35]Agosto!$G$33</f>
        <v>30</v>
      </c>
      <c r="AE37" s="104">
        <f>[35]Agosto!$G$34</f>
        <v>20</v>
      </c>
      <c r="AF37" s="104">
        <f>[35]Agosto!$G$35</f>
        <v>18</v>
      </c>
      <c r="AG37" s="109">
        <f t="shared" si="3"/>
        <v>12</v>
      </c>
      <c r="AH37" s="108">
        <f t="shared" si="4"/>
        <v>28.333333333333332</v>
      </c>
      <c r="AI37" s="12"/>
    </row>
    <row r="38" spans="1:39" x14ac:dyDescent="0.2">
      <c r="A38" s="47" t="s">
        <v>142</v>
      </c>
      <c r="B38" s="104">
        <f>[36]Agosto!$G$5</f>
        <v>22</v>
      </c>
      <c r="C38" s="104">
        <f>[36]Agosto!$G$6</f>
        <v>28</v>
      </c>
      <c r="D38" s="104">
        <f>[36]Agosto!$G$7</f>
        <v>35</v>
      </c>
      <c r="E38" s="104">
        <f>[36]Agosto!$G$8</f>
        <v>59</v>
      </c>
      <c r="F38" s="104">
        <f>[36]Agosto!$G$9</f>
        <v>66</v>
      </c>
      <c r="G38" s="104">
        <f>[36]Agosto!$G$10</f>
        <v>46</v>
      </c>
      <c r="H38" s="104">
        <f>[36]Agosto!$G$11</f>
        <v>40</v>
      </c>
      <c r="I38" s="104">
        <f>[36]Agosto!$G$12</f>
        <v>43</v>
      </c>
      <c r="J38" s="104">
        <f>[36]Agosto!$G$13</f>
        <v>38</v>
      </c>
      <c r="K38" s="104">
        <f>[36]Agosto!$G$14</f>
        <v>25</v>
      </c>
      <c r="L38" s="104">
        <f>[36]Agosto!$G$15</f>
        <v>25</v>
      </c>
      <c r="M38" s="104">
        <f>[36]Agosto!$G$16</f>
        <v>27</v>
      </c>
      <c r="N38" s="104">
        <f>[36]Agosto!$G$17</f>
        <v>17</v>
      </c>
      <c r="O38" s="104">
        <f>[36]Agosto!$G$18</f>
        <v>18</v>
      </c>
      <c r="P38" s="104">
        <f>[36]Agosto!$G$19</f>
        <v>27</v>
      </c>
      <c r="Q38" s="104">
        <f>[36]Agosto!$G$20</f>
        <v>29</v>
      </c>
      <c r="R38" s="104">
        <f>[36]Agosto!$G$21</f>
        <v>29</v>
      </c>
      <c r="S38" s="104">
        <f>[36]Agosto!$G$22</f>
        <v>26</v>
      </c>
      <c r="T38" s="104">
        <f>[36]Agosto!$G$23</f>
        <v>23</v>
      </c>
      <c r="U38" s="104">
        <f>[36]Agosto!$G$24</f>
        <v>37</v>
      </c>
      <c r="V38" s="104">
        <f>[36]Agosto!$G$25</f>
        <v>39</v>
      </c>
      <c r="W38" s="104">
        <f>[36]Agosto!$G$26</f>
        <v>23</v>
      </c>
      <c r="X38" s="104">
        <f>[36]Agosto!$G$27</f>
        <v>24</v>
      </c>
      <c r="Y38" s="104">
        <f>[36]Agosto!$G$28</f>
        <v>62</v>
      </c>
      <c r="Z38" s="104">
        <f>[36]Agosto!$G$29</f>
        <v>47</v>
      </c>
      <c r="AA38" s="104">
        <f>[36]Agosto!$G$30</f>
        <v>27</v>
      </c>
      <c r="AB38" s="104">
        <f>[36]Agosto!$G$31</f>
        <v>16</v>
      </c>
      <c r="AC38" s="104">
        <f>[36]Agosto!$G$32</f>
        <v>26</v>
      </c>
      <c r="AD38" s="104">
        <f>[36]Agosto!$G$33</f>
        <v>28</v>
      </c>
      <c r="AE38" s="104">
        <f>[36]Agosto!$G$34</f>
        <v>28</v>
      </c>
      <c r="AF38" s="104">
        <f>[36]Agosto!$G$35</f>
        <v>22</v>
      </c>
      <c r="AG38" s="109">
        <f t="shared" si="3"/>
        <v>16</v>
      </c>
      <c r="AH38" s="108">
        <f t="shared" si="4"/>
        <v>32.322580645161288</v>
      </c>
      <c r="AJ38" t="s">
        <v>35</v>
      </c>
      <c r="AM38" t="s">
        <v>35</v>
      </c>
    </row>
    <row r="39" spans="1:39" x14ac:dyDescent="0.2">
      <c r="A39" s="47" t="s">
        <v>8</v>
      </c>
      <c r="B39" s="104">
        <f>[37]Agosto!$G$5</f>
        <v>33</v>
      </c>
      <c r="C39" s="104">
        <f>[37]Agosto!$G$6</f>
        <v>31</v>
      </c>
      <c r="D39" s="104">
        <f>[37]Agosto!$G$7</f>
        <v>32</v>
      </c>
      <c r="E39" s="104">
        <f>[37]Agosto!$G$8</f>
        <v>48</v>
      </c>
      <c r="F39" s="104">
        <f>[37]Agosto!$G$9</f>
        <v>63</v>
      </c>
      <c r="G39" s="104">
        <f>[37]Agosto!$G$10</f>
        <v>48</v>
      </c>
      <c r="H39" s="104">
        <f>[37]Agosto!$G$11</f>
        <v>47</v>
      </c>
      <c r="I39" s="104">
        <f>[37]Agosto!$G$12</f>
        <v>54</v>
      </c>
      <c r="J39" s="104">
        <f>[37]Agosto!$G$13</f>
        <v>38</v>
      </c>
      <c r="K39" s="104">
        <f>[37]Agosto!$G$14</f>
        <v>28</v>
      </c>
      <c r="L39" s="104">
        <f>[37]Agosto!$G$15</f>
        <v>25</v>
      </c>
      <c r="M39" s="104">
        <f>[37]Agosto!$G$16</f>
        <v>32</v>
      </c>
      <c r="N39" s="104">
        <f>[37]Agosto!$G$17</f>
        <v>23</v>
      </c>
      <c r="O39" s="104">
        <f>[37]Agosto!$G$18</f>
        <v>24</v>
      </c>
      <c r="P39" s="104">
        <f>[37]Agosto!$G$19</f>
        <v>32</v>
      </c>
      <c r="Q39" s="104">
        <f>[37]Agosto!$G$20</f>
        <v>34</v>
      </c>
      <c r="R39" s="104">
        <f>[37]Agosto!$G$21</f>
        <v>26</v>
      </c>
      <c r="S39" s="104">
        <f>[37]Agosto!$G$22</f>
        <v>27</v>
      </c>
      <c r="T39" s="104">
        <f>[37]Agosto!$G$23</f>
        <v>35</v>
      </c>
      <c r="U39" s="104">
        <f>[37]Agosto!$G$24</f>
        <v>36</v>
      </c>
      <c r="V39" s="104">
        <f>[37]Agosto!$G$25</f>
        <v>46</v>
      </c>
      <c r="W39" s="104">
        <f>[37]Agosto!$G$26</f>
        <v>21</v>
      </c>
      <c r="X39" s="104">
        <f>[37]Agosto!$G$27</f>
        <v>25</v>
      </c>
      <c r="Y39" s="104">
        <f>[37]Agosto!$G$28</f>
        <v>90</v>
      </c>
      <c r="Z39" s="104">
        <f>[37]Agosto!$G$29</f>
        <v>76</v>
      </c>
      <c r="AA39" s="104">
        <f>[37]Agosto!$G$30</f>
        <v>53</v>
      </c>
      <c r="AB39" s="104">
        <f>[37]Agosto!$G$31</f>
        <v>46</v>
      </c>
      <c r="AC39" s="104">
        <f>[37]Agosto!$G$32</f>
        <v>43</v>
      </c>
      <c r="AD39" s="104">
        <f>[37]Agosto!$G$33</f>
        <v>35</v>
      </c>
      <c r="AE39" s="104">
        <f>[37]Agosto!$G$34</f>
        <v>37</v>
      </c>
      <c r="AF39" s="104">
        <f>[37]Agosto!$G$35</f>
        <v>21</v>
      </c>
      <c r="AG39" s="109">
        <f t="shared" si="3"/>
        <v>21</v>
      </c>
      <c r="AH39" s="108">
        <f t="shared" si="4"/>
        <v>39</v>
      </c>
      <c r="AJ39" t="s">
        <v>35</v>
      </c>
      <c r="AK39" t="s">
        <v>35</v>
      </c>
      <c r="AL39" t="s">
        <v>35</v>
      </c>
    </row>
    <row r="40" spans="1:39" x14ac:dyDescent="0.2">
      <c r="A40" s="47" t="s">
        <v>9</v>
      </c>
      <c r="B40" s="104">
        <f>[38]Agosto!$G$5</f>
        <v>24</v>
      </c>
      <c r="C40" s="104">
        <f>[38]Agosto!$G$6</f>
        <v>26</v>
      </c>
      <c r="D40" s="104">
        <f>[38]Agosto!$G$7</f>
        <v>27</v>
      </c>
      <c r="E40" s="104">
        <f>[38]Agosto!$G$8</f>
        <v>44</v>
      </c>
      <c r="F40" s="104">
        <f>[38]Agosto!$G$9</f>
        <v>56</v>
      </c>
      <c r="G40" s="104">
        <f>[38]Agosto!$G$10</f>
        <v>38</v>
      </c>
      <c r="H40" s="104">
        <f>[38]Agosto!$G$11</f>
        <v>35</v>
      </c>
      <c r="I40" s="104">
        <f>[38]Agosto!$G$12</f>
        <v>48</v>
      </c>
      <c r="J40" s="104">
        <f>[38]Agosto!$G$13</f>
        <v>37</v>
      </c>
      <c r="K40" s="104">
        <f>[38]Agosto!$G$14</f>
        <v>22</v>
      </c>
      <c r="L40" s="104">
        <f>[38]Agosto!$G$15</f>
        <v>25</v>
      </c>
      <c r="M40" s="104">
        <f>[38]Agosto!$G$16</f>
        <v>25</v>
      </c>
      <c r="N40" s="104">
        <f>[38]Agosto!$G$17</f>
        <v>17</v>
      </c>
      <c r="O40" s="104">
        <f>[38]Agosto!$G$18</f>
        <v>16</v>
      </c>
      <c r="P40" s="104">
        <f>[38]Agosto!$G$19</f>
        <v>27</v>
      </c>
      <c r="Q40" s="104">
        <f>[38]Agosto!$G$20</f>
        <v>26</v>
      </c>
      <c r="R40" s="104">
        <f>[38]Agosto!$G$21</f>
        <v>28</v>
      </c>
      <c r="S40" s="104">
        <f>[38]Agosto!$G$22</f>
        <v>24</v>
      </c>
      <c r="T40" s="104">
        <f>[38]Agosto!$G$23</f>
        <v>19</v>
      </c>
      <c r="U40" s="104">
        <f>[38]Agosto!$G$24</f>
        <v>28</v>
      </c>
      <c r="V40" s="104">
        <f>[38]Agosto!$G$25</f>
        <v>35</v>
      </c>
      <c r="W40" s="104">
        <f>[38]Agosto!$G$26</f>
        <v>19</v>
      </c>
      <c r="X40" s="104">
        <f>[38]Agosto!$G$27</f>
        <v>17</v>
      </c>
      <c r="Y40" s="104">
        <f>[38]Agosto!$G$28</f>
        <v>58</v>
      </c>
      <c r="Z40" s="104">
        <f>[38]Agosto!$G$29</f>
        <v>49</v>
      </c>
      <c r="AA40" s="104">
        <f>[38]Agosto!$G$30</f>
        <v>29</v>
      </c>
      <c r="AB40" s="104">
        <f>[38]Agosto!$G$31</f>
        <v>21</v>
      </c>
      <c r="AC40" s="104">
        <f>[38]Agosto!$G$32</f>
        <v>42</v>
      </c>
      <c r="AD40" s="104">
        <f>[38]Agosto!$G$33</f>
        <v>28</v>
      </c>
      <c r="AE40" s="104">
        <f>[38]Agosto!$G$34</f>
        <v>27</v>
      </c>
      <c r="AF40" s="104">
        <f>[38]Agosto!$G$35</f>
        <v>19</v>
      </c>
      <c r="AG40" s="109">
        <f t="shared" si="3"/>
        <v>16</v>
      </c>
      <c r="AH40" s="108">
        <f t="shared" si="4"/>
        <v>30.193548387096776</v>
      </c>
      <c r="AL40" t="s">
        <v>35</v>
      </c>
    </row>
    <row r="41" spans="1:39" x14ac:dyDescent="0.2">
      <c r="A41" s="47" t="s">
        <v>32</v>
      </c>
      <c r="B41" s="104">
        <f>[39]Agosto!$G$5</f>
        <v>21</v>
      </c>
      <c r="C41" s="104">
        <f>[39]Agosto!$G$6</f>
        <v>27</v>
      </c>
      <c r="D41" s="104">
        <f>[39]Agosto!$G$7</f>
        <v>44</v>
      </c>
      <c r="E41" s="104">
        <f>[39]Agosto!$G$8</f>
        <v>66</v>
      </c>
      <c r="F41" s="104">
        <f>[39]Agosto!$G$9</f>
        <v>42</v>
      </c>
      <c r="G41" s="104">
        <f>[39]Agosto!$G$10</f>
        <v>35</v>
      </c>
      <c r="H41" s="104">
        <f>[39]Agosto!$G$11</f>
        <v>40</v>
      </c>
      <c r="I41" s="104">
        <f>[39]Agosto!$G$12</f>
        <v>39</v>
      </c>
      <c r="J41" s="104">
        <f>[39]Agosto!$G$13</f>
        <v>31</v>
      </c>
      <c r="K41" s="104">
        <f>[39]Agosto!$G$14</f>
        <v>23</v>
      </c>
      <c r="L41" s="104">
        <f>[39]Agosto!$G$15</f>
        <v>17</v>
      </c>
      <c r="M41" s="104">
        <f>[39]Agosto!$G$16</f>
        <v>20</v>
      </c>
      <c r="N41" s="104">
        <f>[39]Agosto!$G$17</f>
        <v>15</v>
      </c>
      <c r="O41" s="104">
        <f>[39]Agosto!$G$18</f>
        <v>19</v>
      </c>
      <c r="P41" s="104">
        <f>[39]Agosto!$G$19</f>
        <v>18</v>
      </c>
      <c r="Q41" s="104">
        <f>[39]Agosto!$G$20</f>
        <v>15</v>
      </c>
      <c r="R41" s="104">
        <f>[39]Agosto!$G$21</f>
        <v>17</v>
      </c>
      <c r="S41" s="104">
        <f>[39]Agosto!$G$22</f>
        <v>18</v>
      </c>
      <c r="T41" s="104">
        <f>[39]Agosto!$G$23</f>
        <v>22</v>
      </c>
      <c r="U41" s="104">
        <f>[39]Agosto!$G$24</f>
        <v>43</v>
      </c>
      <c r="V41" s="104">
        <f>[39]Agosto!$G$25</f>
        <v>26</v>
      </c>
      <c r="W41" s="104">
        <f>[39]Agosto!$G$26</f>
        <v>19</v>
      </c>
      <c r="X41" s="104">
        <f>[39]Agosto!$G$27</f>
        <v>27</v>
      </c>
      <c r="Y41" s="104">
        <f>[39]Agosto!$G$28</f>
        <v>46</v>
      </c>
      <c r="Z41" s="104">
        <f>[39]Agosto!$G$29</f>
        <v>64</v>
      </c>
      <c r="AA41" s="104">
        <f>[39]Agosto!$G$30</f>
        <v>21</v>
      </c>
      <c r="AB41" s="104">
        <f>[39]Agosto!$G$31</f>
        <v>15</v>
      </c>
      <c r="AC41" s="104">
        <f>[39]Agosto!$G$32</f>
        <v>29</v>
      </c>
      <c r="AD41" s="104">
        <f>[39]Agosto!$G$33</f>
        <v>18</v>
      </c>
      <c r="AE41" s="104">
        <f>[39]Agosto!$G$34</f>
        <v>17</v>
      </c>
      <c r="AF41" s="104">
        <f>[39]Agosto!$G$35</f>
        <v>19</v>
      </c>
      <c r="AG41" s="109">
        <f t="shared" si="3"/>
        <v>15</v>
      </c>
      <c r="AH41" s="108">
        <f t="shared" si="4"/>
        <v>28.161290322580644</v>
      </c>
      <c r="AK41" t="s">
        <v>35</v>
      </c>
      <c r="AL41" t="s">
        <v>35</v>
      </c>
    </row>
    <row r="42" spans="1:39" hidden="1" x14ac:dyDescent="0.2">
      <c r="A42" s="47" t="s">
        <v>10</v>
      </c>
      <c r="B42" s="104" t="str">
        <f>[40]Agosto!$G$5</f>
        <v>*</v>
      </c>
      <c r="C42" s="104" t="str">
        <f>[40]Agosto!$G$6</f>
        <v>*</v>
      </c>
      <c r="D42" s="104" t="str">
        <f>[40]Agosto!$G$7</f>
        <v>*</v>
      </c>
      <c r="E42" s="104" t="str">
        <f>[40]Agosto!$G$8</f>
        <v>*</v>
      </c>
      <c r="F42" s="104" t="str">
        <f>[40]Agosto!$G$9</f>
        <v>*</v>
      </c>
      <c r="G42" s="104" t="str">
        <f>[40]Agosto!$G$10</f>
        <v>*</v>
      </c>
      <c r="H42" s="104" t="str">
        <f>[40]Agosto!$G$11</f>
        <v>*</v>
      </c>
      <c r="I42" s="104" t="str">
        <f>[40]Agosto!$G$12</f>
        <v>*</v>
      </c>
      <c r="J42" s="104" t="str">
        <f>[40]Agosto!$G$13</f>
        <v>*</v>
      </c>
      <c r="K42" s="104" t="str">
        <f>[40]Agosto!$G$14</f>
        <v>*</v>
      </c>
      <c r="L42" s="104" t="str">
        <f>[40]Agosto!$G$15</f>
        <v>*</v>
      </c>
      <c r="M42" s="104" t="str">
        <f>[40]Agosto!$G$16</f>
        <v>*</v>
      </c>
      <c r="N42" s="104" t="str">
        <f>[40]Agosto!$G$17</f>
        <v>*</v>
      </c>
      <c r="O42" s="104" t="str">
        <f>[40]Agosto!$G$18</f>
        <v>*</v>
      </c>
      <c r="P42" s="104" t="str">
        <f>[40]Agosto!$G$19</f>
        <v>*</v>
      </c>
      <c r="Q42" s="104" t="str">
        <f>[40]Agosto!$G$20</f>
        <v>*</v>
      </c>
      <c r="R42" s="104" t="str">
        <f>[40]Agosto!$G$21</f>
        <v>*</v>
      </c>
      <c r="S42" s="104" t="str">
        <f>[40]Agosto!$G$22</f>
        <v>*</v>
      </c>
      <c r="T42" s="104" t="str">
        <f>[40]Agosto!$G$23</f>
        <v>*</v>
      </c>
      <c r="U42" s="104" t="str">
        <f>[40]Agosto!$G$24</f>
        <v>*</v>
      </c>
      <c r="V42" s="104" t="str">
        <f>[40]Agosto!$G$25</f>
        <v>*</v>
      </c>
      <c r="W42" s="104" t="str">
        <f>[40]Agosto!$G$26</f>
        <v>*</v>
      </c>
      <c r="X42" s="104" t="str">
        <f>[40]Agosto!$G$27</f>
        <v>*</v>
      </c>
      <c r="Y42" s="104" t="str">
        <f>[40]Agosto!$G$28</f>
        <v>*</v>
      </c>
      <c r="Z42" s="104" t="str">
        <f>[40]Agosto!$G$29</f>
        <v>*</v>
      </c>
      <c r="AA42" s="104" t="str">
        <f>[40]Agosto!$G$30</f>
        <v>*</v>
      </c>
      <c r="AB42" s="104" t="str">
        <f>[40]Agosto!$G$31</f>
        <v>*</v>
      </c>
      <c r="AC42" s="104" t="str">
        <f>[40]Agosto!$G$32</f>
        <v>*</v>
      </c>
      <c r="AD42" s="104" t="str">
        <f>[40]Agosto!$G$33</f>
        <v>*</v>
      </c>
      <c r="AE42" s="104" t="str">
        <f>[40]Agosto!$G$34</f>
        <v>*</v>
      </c>
      <c r="AF42" s="104" t="str">
        <f>[40]Agosto!$G$35</f>
        <v>*</v>
      </c>
      <c r="AG42" s="109" t="s">
        <v>154</v>
      </c>
      <c r="AH42" s="108" t="s">
        <v>154</v>
      </c>
      <c r="AK42" t="s">
        <v>35</v>
      </c>
      <c r="AL42" t="s">
        <v>35</v>
      </c>
    </row>
    <row r="43" spans="1:39" x14ac:dyDescent="0.2">
      <c r="A43" s="47" t="s">
        <v>143</v>
      </c>
      <c r="B43" s="104">
        <f>[41]Agosto!$G$5</f>
        <v>24</v>
      </c>
      <c r="C43" s="104">
        <f>[41]Agosto!$G$6</f>
        <v>29</v>
      </c>
      <c r="D43" s="104">
        <f>[41]Agosto!$G$7</f>
        <v>42</v>
      </c>
      <c r="E43" s="104">
        <f>[41]Agosto!$G$8</f>
        <v>67</v>
      </c>
      <c r="F43" s="104">
        <f>[41]Agosto!$G$9</f>
        <v>57</v>
      </c>
      <c r="G43" s="104">
        <f>[41]Agosto!$G$10</f>
        <v>47</v>
      </c>
      <c r="H43" s="104">
        <f>[41]Agosto!$G$11</f>
        <v>43</v>
      </c>
      <c r="I43" s="104">
        <f>[41]Agosto!$G$12</f>
        <v>51</v>
      </c>
      <c r="J43" s="104">
        <f>[41]Agosto!$G$13</f>
        <v>43</v>
      </c>
      <c r="K43" s="104">
        <f>[41]Agosto!$G$14</f>
        <v>22</v>
      </c>
      <c r="L43" s="104">
        <f>[41]Agosto!$G$15</f>
        <v>22</v>
      </c>
      <c r="M43" s="104">
        <f>[41]Agosto!$G$16</f>
        <v>26</v>
      </c>
      <c r="N43" s="104">
        <f>[41]Agosto!$G$17</f>
        <v>19</v>
      </c>
      <c r="O43" s="104">
        <f>[41]Agosto!$G$18</f>
        <v>23</v>
      </c>
      <c r="P43" s="104">
        <f>[41]Agosto!$G$19</f>
        <v>29</v>
      </c>
      <c r="Q43" s="104">
        <f>[41]Agosto!$G$20</f>
        <v>26</v>
      </c>
      <c r="R43" s="104">
        <f>[41]Agosto!$G$21</f>
        <v>26</v>
      </c>
      <c r="S43" s="104">
        <f>[41]Agosto!$G$22</f>
        <v>25</v>
      </c>
      <c r="T43" s="104">
        <f>[41]Agosto!$G$23</f>
        <v>22</v>
      </c>
      <c r="U43" s="104">
        <f>[41]Agosto!$G$24</f>
        <v>28</v>
      </c>
      <c r="V43" s="104">
        <f>[41]Agosto!$G$25</f>
        <v>37</v>
      </c>
      <c r="W43" s="104">
        <f>[41]Agosto!$G$26</f>
        <v>21</v>
      </c>
      <c r="X43" s="104">
        <f>[41]Agosto!$G$27</f>
        <v>28</v>
      </c>
      <c r="Y43" s="104">
        <f>[41]Agosto!$G$28</f>
        <v>67</v>
      </c>
      <c r="Z43" s="104">
        <f>[41]Agosto!$G$29</f>
        <v>70</v>
      </c>
      <c r="AA43" s="104">
        <f>[41]Agosto!$G$30</f>
        <v>38</v>
      </c>
      <c r="AB43" s="104">
        <f>[41]Agosto!$G$31</f>
        <v>17</v>
      </c>
      <c r="AC43" s="104">
        <f>[41]Agosto!$G$32</f>
        <v>42</v>
      </c>
      <c r="AD43" s="104">
        <f>[41]Agosto!$G$33</f>
        <v>28</v>
      </c>
      <c r="AE43" s="104">
        <f>[41]Agosto!$G$34</f>
        <v>27</v>
      </c>
      <c r="AF43" s="104">
        <f>[41]Agosto!$G$35</f>
        <v>24</v>
      </c>
      <c r="AG43" s="109">
        <f t="shared" si="3"/>
        <v>17</v>
      </c>
      <c r="AH43" s="108">
        <f t="shared" si="4"/>
        <v>34.516129032258064</v>
      </c>
      <c r="AI43" s="12" t="s">
        <v>35</v>
      </c>
      <c r="AJ43" t="s">
        <v>35</v>
      </c>
      <c r="AL43" t="s">
        <v>35</v>
      </c>
    </row>
    <row r="44" spans="1:39" x14ac:dyDescent="0.2">
      <c r="A44" s="47" t="s">
        <v>11</v>
      </c>
      <c r="B44" s="104">
        <f>[42]Agosto!$G$5</f>
        <v>19</v>
      </c>
      <c r="C44" s="104">
        <f>[42]Agosto!$G$6</f>
        <v>26</v>
      </c>
      <c r="D44" s="104">
        <f>[42]Agosto!$G$7</f>
        <v>31</v>
      </c>
      <c r="E44" s="104">
        <f>[42]Agosto!$G$8</f>
        <v>65</v>
      </c>
      <c r="F44" s="104">
        <f>[42]Agosto!$G$9</f>
        <v>61</v>
      </c>
      <c r="G44" s="104">
        <f>[42]Agosto!$G$10</f>
        <v>39</v>
      </c>
      <c r="H44" s="104">
        <f>[42]Agosto!$G$11</f>
        <v>34</v>
      </c>
      <c r="I44" s="104">
        <f>[42]Agosto!$G$12</f>
        <v>38</v>
      </c>
      <c r="J44" s="104">
        <f>[42]Agosto!$G$13</f>
        <v>29</v>
      </c>
      <c r="K44" s="104">
        <f>[42]Agosto!$G$14</f>
        <v>22</v>
      </c>
      <c r="L44" s="104">
        <f>[42]Agosto!$G$15</f>
        <v>22</v>
      </c>
      <c r="M44" s="104">
        <f>[42]Agosto!$G$16</f>
        <v>23</v>
      </c>
      <c r="N44" s="104">
        <f>[42]Agosto!$G$17</f>
        <v>15</v>
      </c>
      <c r="O44" s="104">
        <f>[42]Agosto!$G$18</f>
        <v>20</v>
      </c>
      <c r="P44" s="104">
        <f>[42]Agosto!$G$19</f>
        <v>23</v>
      </c>
      <c r="Q44" s="104">
        <f>[42]Agosto!$G$20</f>
        <v>21</v>
      </c>
      <c r="R44" s="104">
        <f>[42]Agosto!$G$21</f>
        <v>20</v>
      </c>
      <c r="S44" s="104">
        <f>[42]Agosto!$G$22</f>
        <v>20</v>
      </c>
      <c r="T44" s="104">
        <f>[42]Agosto!$G$23</f>
        <v>20</v>
      </c>
      <c r="U44" s="104">
        <f>[42]Agosto!$G$24</f>
        <v>36</v>
      </c>
      <c r="V44" s="104">
        <f>[42]Agosto!$G$25</f>
        <v>28</v>
      </c>
      <c r="W44" s="104">
        <f>[42]Agosto!$G$26</f>
        <v>20</v>
      </c>
      <c r="X44" s="104">
        <f>[42]Agosto!$G$27</f>
        <v>23</v>
      </c>
      <c r="Y44" s="104">
        <f>[42]Agosto!$G$28</f>
        <v>62</v>
      </c>
      <c r="Z44" s="104">
        <f>[42]Agosto!$G$29</f>
        <v>47</v>
      </c>
      <c r="AA44" s="104">
        <f>[42]Agosto!$G$30</f>
        <v>15</v>
      </c>
      <c r="AB44" s="104">
        <f>[42]Agosto!$G$31</f>
        <v>21</v>
      </c>
      <c r="AC44" s="104">
        <f>[42]Agosto!$G$32</f>
        <v>50</v>
      </c>
      <c r="AD44" s="104">
        <f>[42]Agosto!$G$33</f>
        <v>23</v>
      </c>
      <c r="AE44" s="104">
        <f>[42]Agosto!$G$34</f>
        <v>24</v>
      </c>
      <c r="AF44" s="104">
        <f>[42]Agosto!$G$35</f>
        <v>18</v>
      </c>
      <c r="AG44" s="109">
        <f t="shared" si="3"/>
        <v>15</v>
      </c>
      <c r="AH44" s="108">
        <f t="shared" si="4"/>
        <v>29.516129032258064</v>
      </c>
      <c r="AL44" t="s">
        <v>35</v>
      </c>
    </row>
    <row r="45" spans="1:39" s="5" customFormat="1" x14ac:dyDescent="0.2">
      <c r="A45" s="47" t="s">
        <v>12</v>
      </c>
      <c r="B45" s="104">
        <f>[43]Agosto!$G$5</f>
        <v>26</v>
      </c>
      <c r="C45" s="104">
        <f>[43]Agosto!$G$6</f>
        <v>32</v>
      </c>
      <c r="D45" s="104">
        <f>[43]Agosto!$G$7</f>
        <v>38</v>
      </c>
      <c r="E45" s="104">
        <f>[43]Agosto!$G$8</f>
        <v>58</v>
      </c>
      <c r="F45" s="104">
        <f>[43]Agosto!$G$9</f>
        <v>44</v>
      </c>
      <c r="G45" s="104">
        <f>[43]Agosto!$G$10</f>
        <v>41</v>
      </c>
      <c r="H45" s="104">
        <f>[43]Agosto!$G$11</f>
        <v>39</v>
      </c>
      <c r="I45" s="104">
        <f>[43]Agosto!$G$12</f>
        <v>31</v>
      </c>
      <c r="J45" s="104">
        <f>[43]Agosto!$G$13</f>
        <v>24</v>
      </c>
      <c r="K45" s="104">
        <f>[43]Agosto!$G$14</f>
        <v>21</v>
      </c>
      <c r="L45" s="104">
        <f>[43]Agosto!$G$15</f>
        <v>16</v>
      </c>
      <c r="M45" s="104">
        <f>[43]Agosto!$G$16</f>
        <v>19</v>
      </c>
      <c r="N45" s="104">
        <f>[43]Agosto!$G$17</f>
        <v>15</v>
      </c>
      <c r="O45" s="104">
        <f>[43]Agosto!$G$18</f>
        <v>18</v>
      </c>
      <c r="P45" s="104">
        <f>[43]Agosto!$G$19</f>
        <v>16</v>
      </c>
      <c r="Q45" s="104">
        <f>[43]Agosto!$G$20</f>
        <v>15</v>
      </c>
      <c r="R45" s="104">
        <f>[43]Agosto!$G$21</f>
        <v>16</v>
      </c>
      <c r="S45" s="104">
        <f>[43]Agosto!$G$22</f>
        <v>17</v>
      </c>
      <c r="T45" s="104">
        <f>[43]Agosto!$G$23</f>
        <v>27</v>
      </c>
      <c r="U45" s="104">
        <f>[43]Agosto!$G$24</f>
        <v>38</v>
      </c>
      <c r="V45" s="104">
        <f>[43]Agosto!$G$25</f>
        <v>27</v>
      </c>
      <c r="W45" s="104">
        <f>[43]Agosto!$G$26</f>
        <v>17</v>
      </c>
      <c r="X45" s="104">
        <f>[43]Agosto!$G$27</f>
        <v>26</v>
      </c>
      <c r="Y45" s="104">
        <f>[43]Agosto!$G$28</f>
        <v>50</v>
      </c>
      <c r="Z45" s="104">
        <f>[43]Agosto!$G$29</f>
        <v>45</v>
      </c>
      <c r="AA45" s="104">
        <f>[43]Agosto!$G$30</f>
        <v>16</v>
      </c>
      <c r="AB45" s="104">
        <f>[43]Agosto!$G$31</f>
        <v>22</v>
      </c>
      <c r="AC45" s="104">
        <f>[43]Agosto!$G$32</f>
        <v>32</v>
      </c>
      <c r="AD45" s="104">
        <f>[43]Agosto!$G$33</f>
        <v>16</v>
      </c>
      <c r="AE45" s="104">
        <f>[43]Agosto!$G$34</f>
        <v>20</v>
      </c>
      <c r="AF45" s="104">
        <f>[43]Agosto!$G$35</f>
        <v>21</v>
      </c>
      <c r="AG45" s="109">
        <f t="shared" si="3"/>
        <v>15</v>
      </c>
      <c r="AH45" s="108">
        <f t="shared" si="4"/>
        <v>27.193548387096776</v>
      </c>
      <c r="AJ45" s="5" t="s">
        <v>35</v>
      </c>
    </row>
    <row r="46" spans="1:39" s="5" customFormat="1" x14ac:dyDescent="0.2">
      <c r="A46" s="47" t="s">
        <v>302</v>
      </c>
      <c r="B46" s="104" t="str">
        <f>[44]Agosto!$G$5</f>
        <v>*</v>
      </c>
      <c r="C46" s="104" t="str">
        <f>[44]Agosto!$G$6</f>
        <v>*</v>
      </c>
      <c r="D46" s="104" t="str">
        <f>[44]Agosto!$G$7</f>
        <v>*</v>
      </c>
      <c r="E46" s="104" t="str">
        <f>[44]Agosto!$G$8</f>
        <v>*</v>
      </c>
      <c r="F46" s="104" t="str">
        <f>[44]Agosto!$G$9</f>
        <v>*</v>
      </c>
      <c r="G46" s="104" t="str">
        <f>[44]Agosto!$G$10</f>
        <v>*</v>
      </c>
      <c r="H46" s="104" t="str">
        <f>[44]Agosto!$G$11</f>
        <v>*</v>
      </c>
      <c r="I46" s="104" t="str">
        <f>[44]Agosto!$G$12</f>
        <v>*</v>
      </c>
      <c r="J46" s="104" t="str">
        <f>[44]Agosto!$G$13</f>
        <v>*</v>
      </c>
      <c r="K46" s="104" t="str">
        <f>[44]Agosto!$G$14</f>
        <v>*</v>
      </c>
      <c r="L46" s="104" t="str">
        <f>[44]Agosto!$G$15</f>
        <v>*</v>
      </c>
      <c r="M46" s="104" t="str">
        <f>[44]Agosto!$G$16</f>
        <v>*</v>
      </c>
      <c r="N46" s="104" t="str">
        <f>[44]Agosto!$G$17</f>
        <v>*</v>
      </c>
      <c r="O46" s="104" t="str">
        <f>[44]Agosto!$G$18</f>
        <v>*</v>
      </c>
      <c r="P46" s="104" t="str">
        <f>[44]Agosto!$G$19</f>
        <v>*</v>
      </c>
      <c r="Q46" s="104" t="str">
        <f>[44]Agosto!$G$20</f>
        <v>*</v>
      </c>
      <c r="R46" s="104" t="str">
        <f>[44]Agosto!$G$21</f>
        <v>*</v>
      </c>
      <c r="S46" s="104" t="str">
        <f>[44]Agosto!$G$22</f>
        <v>*</v>
      </c>
      <c r="T46" s="104" t="str">
        <f>[44]Agosto!$G$23</f>
        <v>*</v>
      </c>
      <c r="U46" s="104" t="str">
        <f>[44]Agosto!$G$24</f>
        <v>*</v>
      </c>
      <c r="V46" s="104" t="str">
        <f>[44]Agosto!$G$25</f>
        <v>*</v>
      </c>
      <c r="W46" s="104" t="str">
        <f>[44]Agosto!$G$26</f>
        <v>*</v>
      </c>
      <c r="X46" s="104" t="str">
        <f>[44]Agosto!$G$27</f>
        <v>*</v>
      </c>
      <c r="Y46" s="104" t="str">
        <f>[44]Agosto!$G$28</f>
        <v>*</v>
      </c>
      <c r="Z46" s="104" t="str">
        <f>[44]Agosto!$G$29</f>
        <v>*</v>
      </c>
      <c r="AA46" s="104" t="str">
        <f>[44]Agosto!$G$30</f>
        <v>*</v>
      </c>
      <c r="AB46" s="104" t="str">
        <f>[44]Agosto!$G$31</f>
        <v>*</v>
      </c>
      <c r="AC46" s="104">
        <f>[44]Agosto!$G$32</f>
        <v>46</v>
      </c>
      <c r="AD46" s="104">
        <f>[44]Agosto!$G$33</f>
        <v>39</v>
      </c>
      <c r="AE46" s="104">
        <f>[44]Agosto!$G$34</f>
        <v>37</v>
      </c>
      <c r="AF46" s="104">
        <f>[44]Agosto!$G$35</f>
        <v>29</v>
      </c>
      <c r="AG46" s="109">
        <f t="shared" si="3"/>
        <v>29</v>
      </c>
      <c r="AH46" s="108">
        <f t="shared" si="4"/>
        <v>37.75</v>
      </c>
    </row>
    <row r="47" spans="1:39" s="5" customFormat="1" x14ac:dyDescent="0.2">
      <c r="A47" s="47" t="s">
        <v>211</v>
      </c>
      <c r="B47" s="104">
        <f>[45]Agosto!$G$5</f>
        <v>44</v>
      </c>
      <c r="C47" s="104">
        <f>[45]Agosto!$G$6</f>
        <v>51</v>
      </c>
      <c r="D47" s="104">
        <f>[45]Agosto!$G$7</f>
        <v>62</v>
      </c>
      <c r="E47" s="104">
        <f>[45]Agosto!$G$8</f>
        <v>73</v>
      </c>
      <c r="F47" s="104">
        <f>[45]Agosto!$G$9</f>
        <v>80</v>
      </c>
      <c r="G47" s="104">
        <f>[45]Agosto!$G$10</f>
        <v>74</v>
      </c>
      <c r="H47" s="104">
        <f>[45]Agosto!$G$11</f>
        <v>68</v>
      </c>
      <c r="I47" s="104">
        <f>[45]Agosto!$G$12</f>
        <v>59</v>
      </c>
      <c r="J47" s="104">
        <f>[45]Agosto!$G$13</f>
        <v>49</v>
      </c>
      <c r="K47" s="104">
        <f>[45]Agosto!$G$14</f>
        <v>50</v>
      </c>
      <c r="L47" s="104">
        <f>[45]Agosto!$G$15</f>
        <v>46</v>
      </c>
      <c r="M47" s="104">
        <f>[45]Agosto!$G$16</f>
        <v>53</v>
      </c>
      <c r="N47" s="104">
        <f>[45]Agosto!$G$17</f>
        <v>52</v>
      </c>
      <c r="O47" s="104">
        <f>[45]Agosto!$G$18</f>
        <v>53</v>
      </c>
      <c r="P47" s="104">
        <f>[45]Agosto!$G$19</f>
        <v>51</v>
      </c>
      <c r="Q47" s="104">
        <f>[45]Agosto!$G$20</f>
        <v>59</v>
      </c>
      <c r="R47" s="104">
        <f>[45]Agosto!$G$21</f>
        <v>50</v>
      </c>
      <c r="S47" s="104">
        <f>[45]Agosto!$G$22</f>
        <v>55</v>
      </c>
      <c r="T47" s="104">
        <f>[45]Agosto!$G$23</f>
        <v>55</v>
      </c>
      <c r="U47" s="104">
        <f>[45]Agosto!$G$24</f>
        <v>62</v>
      </c>
      <c r="V47" s="104">
        <f>[45]Agosto!$G$25</f>
        <v>70</v>
      </c>
      <c r="W47" s="104">
        <f>[45]Agosto!$G$26</f>
        <v>60</v>
      </c>
      <c r="X47" s="104">
        <f>[45]Agosto!$G$27</f>
        <v>59</v>
      </c>
      <c r="Y47" s="104">
        <f>[45]Agosto!$G$28</f>
        <v>58</v>
      </c>
      <c r="Z47" s="104">
        <f>[45]Agosto!$G$29</f>
        <v>61</v>
      </c>
      <c r="AA47" s="104">
        <f>[45]Agosto!$G$30</f>
        <v>54</v>
      </c>
      <c r="AB47" s="104">
        <f>[45]Agosto!$G$31</f>
        <v>55</v>
      </c>
      <c r="AC47" s="104">
        <f>[45]Agosto!$G$32</f>
        <v>59</v>
      </c>
      <c r="AD47" s="104">
        <f>[45]Agosto!$G$33</f>
        <v>69</v>
      </c>
      <c r="AE47" s="104">
        <f>[45]Agosto!$G$34</f>
        <v>61</v>
      </c>
      <c r="AF47" s="104">
        <f>[45]Agosto!$G$35</f>
        <v>50</v>
      </c>
      <c r="AG47" s="109">
        <f t="shared" si="3"/>
        <v>44</v>
      </c>
      <c r="AH47" s="108">
        <f t="shared" si="4"/>
        <v>58.12903225806452</v>
      </c>
    </row>
    <row r="48" spans="1:39" x14ac:dyDescent="0.2">
      <c r="A48" s="47" t="s">
        <v>13</v>
      </c>
      <c r="B48" s="104">
        <f>[46]Agosto!$G$5</f>
        <v>26</v>
      </c>
      <c r="C48" s="104">
        <f>[46]Agosto!$G$6</f>
        <v>29</v>
      </c>
      <c r="D48" s="104">
        <f>[46]Agosto!$G$7</f>
        <v>33</v>
      </c>
      <c r="E48" s="104">
        <f>[46]Agosto!$G$8</f>
        <v>61</v>
      </c>
      <c r="F48" s="104">
        <f>[46]Agosto!$G$9</f>
        <v>56</v>
      </c>
      <c r="G48" s="104">
        <f>[46]Agosto!$G$10</f>
        <v>47</v>
      </c>
      <c r="H48" s="104">
        <f>[46]Agosto!$G$11</f>
        <v>38</v>
      </c>
      <c r="I48" s="104">
        <f>[46]Agosto!$G$12</f>
        <v>48</v>
      </c>
      <c r="J48" s="104">
        <f>[46]Agosto!$G$13</f>
        <v>27</v>
      </c>
      <c r="K48" s="104">
        <f>[46]Agosto!$G$14</f>
        <v>24</v>
      </c>
      <c r="L48" s="104">
        <f>[46]Agosto!$G$15</f>
        <v>20</v>
      </c>
      <c r="M48" s="104">
        <f>[46]Agosto!$G$16</f>
        <v>18</v>
      </c>
      <c r="N48" s="104">
        <f>[46]Agosto!$G$17</f>
        <v>17</v>
      </c>
      <c r="O48" s="104">
        <f>[46]Agosto!$G$18</f>
        <v>16</v>
      </c>
      <c r="P48" s="104">
        <f>[46]Agosto!$G$19</f>
        <v>15</v>
      </c>
      <c r="Q48" s="104">
        <f>[46]Agosto!$G$20</f>
        <v>14</v>
      </c>
      <c r="R48" s="104">
        <f>[46]Agosto!$G$21</f>
        <v>19</v>
      </c>
      <c r="S48" s="104">
        <f>[46]Agosto!$G$22</f>
        <v>20</v>
      </c>
      <c r="T48" s="104">
        <f>[46]Agosto!$G$23</f>
        <v>20</v>
      </c>
      <c r="U48" s="104">
        <f>[46]Agosto!$G$24</f>
        <v>35</v>
      </c>
      <c r="V48" s="104">
        <f>[46]Agosto!$G$25</f>
        <v>27</v>
      </c>
      <c r="W48" s="104">
        <f>[46]Agosto!$G$26</f>
        <v>15</v>
      </c>
      <c r="X48" s="104">
        <f>[46]Agosto!$G$27</f>
        <v>18</v>
      </c>
      <c r="Y48" s="104">
        <f>[46]Agosto!$G$28</f>
        <v>58</v>
      </c>
      <c r="Z48" s="104">
        <f>[46]Agosto!$G$29</f>
        <v>44</v>
      </c>
      <c r="AA48" s="104">
        <f>[46]Agosto!$G$30</f>
        <v>27</v>
      </c>
      <c r="AB48" s="104">
        <f>[46]Agosto!$G$31</f>
        <v>28</v>
      </c>
      <c r="AC48" s="104">
        <f>[46]Agosto!$G$32</f>
        <v>27</v>
      </c>
      <c r="AD48" s="104">
        <f>[46]Agosto!$G$33</f>
        <v>22</v>
      </c>
      <c r="AE48" s="104">
        <f>[46]Agosto!$G$34</f>
        <v>25</v>
      </c>
      <c r="AF48" s="104">
        <f>[46]Agosto!$G$35</f>
        <v>23</v>
      </c>
      <c r="AG48" s="109">
        <f t="shared" si="3"/>
        <v>14</v>
      </c>
      <c r="AH48" s="108">
        <f t="shared" si="4"/>
        <v>28.93548387096774</v>
      </c>
      <c r="AK48" t="s">
        <v>35</v>
      </c>
    </row>
    <row r="49" spans="1:39" x14ac:dyDescent="0.2">
      <c r="A49" s="47" t="s">
        <v>144</v>
      </c>
      <c r="B49" s="104">
        <f>[47]Agosto!$G$5</f>
        <v>23</v>
      </c>
      <c r="C49" s="104">
        <f>[47]Agosto!$G$6</f>
        <v>28</v>
      </c>
      <c r="D49" s="104">
        <f>[47]Agosto!$G$7</f>
        <v>31</v>
      </c>
      <c r="E49" s="104">
        <f>[47]Agosto!$G$8</f>
        <v>54</v>
      </c>
      <c r="F49" s="104">
        <f>[47]Agosto!$G$9</f>
        <v>72</v>
      </c>
      <c r="G49" s="104">
        <f>[47]Agosto!$G$10</f>
        <v>39</v>
      </c>
      <c r="H49" s="104">
        <f>[47]Agosto!$G$11</f>
        <v>33</v>
      </c>
      <c r="I49" s="104">
        <f>[47]Agosto!$G$12</f>
        <v>47</v>
      </c>
      <c r="J49" s="104">
        <f>[47]Agosto!$G$13</f>
        <v>33</v>
      </c>
      <c r="K49" s="104">
        <f>[47]Agosto!$G$14</f>
        <v>19</v>
      </c>
      <c r="L49" s="104">
        <f>[47]Agosto!$G$15</f>
        <v>24</v>
      </c>
      <c r="M49" s="104">
        <f>[47]Agosto!$G$16</f>
        <v>25</v>
      </c>
      <c r="N49" s="104">
        <f>[47]Agosto!$G$17</f>
        <v>17</v>
      </c>
      <c r="O49" s="104">
        <f>[47]Agosto!$G$18</f>
        <v>16</v>
      </c>
      <c r="P49" s="104">
        <f>[47]Agosto!$G$19</f>
        <v>24</v>
      </c>
      <c r="Q49" s="104">
        <f>[47]Agosto!$G$20</f>
        <v>21</v>
      </c>
      <c r="R49" s="104">
        <f>[47]Agosto!$G$21</f>
        <v>21</v>
      </c>
      <c r="S49" s="104">
        <f>[47]Agosto!$G$22</f>
        <v>25</v>
      </c>
      <c r="T49" s="104">
        <f>[47]Agosto!$G$23</f>
        <v>21</v>
      </c>
      <c r="U49" s="104">
        <f>[47]Agosto!$G$24</f>
        <v>37</v>
      </c>
      <c r="V49" s="104">
        <f>[47]Agosto!$G$25</f>
        <v>34</v>
      </c>
      <c r="W49" s="104">
        <f>[47]Agosto!$G$26</f>
        <v>21</v>
      </c>
      <c r="X49" s="104">
        <f>[47]Agosto!$G$27</f>
        <v>22</v>
      </c>
      <c r="Y49" s="104">
        <f>[47]Agosto!$G$28</f>
        <v>55</v>
      </c>
      <c r="Z49" s="104">
        <f>[47]Agosto!$G$29</f>
        <v>47</v>
      </c>
      <c r="AA49" s="104">
        <f>[47]Agosto!$G$30</f>
        <v>31</v>
      </c>
      <c r="AB49" s="104">
        <f>[47]Agosto!$G$31</f>
        <v>32</v>
      </c>
      <c r="AC49" s="104">
        <f>[47]Agosto!$G$32</f>
        <v>63</v>
      </c>
      <c r="AD49" s="104">
        <f>[47]Agosto!$G$33</f>
        <v>27</v>
      </c>
      <c r="AE49" s="104">
        <f>[47]Agosto!$G$34</f>
        <v>26</v>
      </c>
      <c r="AF49" s="104">
        <f>[47]Agosto!$G$35</f>
        <v>21</v>
      </c>
      <c r="AG49" s="109">
        <f t="shared" si="3"/>
        <v>16</v>
      </c>
      <c r="AH49" s="108">
        <f t="shared" si="4"/>
        <v>31.903225806451612</v>
      </c>
    </row>
    <row r="50" spans="1:39" x14ac:dyDescent="0.2">
      <c r="A50" s="47" t="s">
        <v>117</v>
      </c>
      <c r="B50" s="104">
        <f>[48]Agosto!$G$5</f>
        <v>27</v>
      </c>
      <c r="C50" s="104">
        <f>[48]Agosto!$G$6</f>
        <v>26</v>
      </c>
      <c r="D50" s="104">
        <f>[48]Agosto!$G$7</f>
        <v>25</v>
      </c>
      <c r="E50" s="104">
        <f>[48]Agosto!$G$8</f>
        <v>38</v>
      </c>
      <c r="F50" s="104">
        <f>[48]Agosto!$G$9</f>
        <v>52</v>
      </c>
      <c r="G50" s="104">
        <f>[48]Agosto!$G$10</f>
        <v>41</v>
      </c>
      <c r="H50" s="104">
        <f>[48]Agosto!$G$11</f>
        <v>35</v>
      </c>
      <c r="I50" s="104">
        <f>[48]Agosto!$G$12</f>
        <v>62</v>
      </c>
      <c r="J50" s="104">
        <f>[48]Agosto!$G$13</f>
        <v>38</v>
      </c>
      <c r="K50" s="104">
        <f>[48]Agosto!$G$14</f>
        <v>22</v>
      </c>
      <c r="L50" s="104">
        <f>[48]Agosto!$G$15</f>
        <v>27</v>
      </c>
      <c r="M50" s="104">
        <f>[48]Agosto!$G$16</f>
        <v>27</v>
      </c>
      <c r="N50" s="104">
        <f>[48]Agosto!$G$17</f>
        <v>17</v>
      </c>
      <c r="O50" s="104">
        <f>[48]Agosto!$G$18</f>
        <v>15</v>
      </c>
      <c r="P50" s="104">
        <f>[48]Agosto!$G$19</f>
        <v>28</v>
      </c>
      <c r="Q50" s="104">
        <f>[48]Agosto!$G$20</f>
        <v>24</v>
      </c>
      <c r="R50" s="104">
        <f>[48]Agosto!$G$21</f>
        <v>30</v>
      </c>
      <c r="S50" s="104">
        <f>[48]Agosto!$G$22</f>
        <v>24</v>
      </c>
      <c r="T50" s="104">
        <f>[48]Agosto!$G$23</f>
        <v>19</v>
      </c>
      <c r="U50" s="104">
        <f>[48]Agosto!$G$24</f>
        <v>33</v>
      </c>
      <c r="V50" s="104">
        <f>[48]Agosto!$G$25</f>
        <v>34</v>
      </c>
      <c r="W50" s="104">
        <f>[48]Agosto!$G$26</f>
        <v>19</v>
      </c>
      <c r="X50" s="104">
        <f>[48]Agosto!$G$27</f>
        <v>16</v>
      </c>
      <c r="Y50" s="104">
        <f>[48]Agosto!$G$28</f>
        <v>47</v>
      </c>
      <c r="Z50" s="104">
        <f>[48]Agosto!$G$29</f>
        <v>52</v>
      </c>
      <c r="AA50" s="104">
        <f>[48]Agosto!$G$30</f>
        <v>35</v>
      </c>
      <c r="AB50" s="104">
        <f>[48]Agosto!$G$31</f>
        <v>28</v>
      </c>
      <c r="AC50" s="104">
        <f>[48]Agosto!$G$32</f>
        <v>47</v>
      </c>
      <c r="AD50" s="104">
        <f>[48]Agosto!$G$33</f>
        <v>30</v>
      </c>
      <c r="AE50" s="104">
        <f>[48]Agosto!$G$34</f>
        <v>30</v>
      </c>
      <c r="AF50" s="104">
        <f>[48]Agosto!$G$35</f>
        <v>20</v>
      </c>
      <c r="AG50" s="109">
        <f t="shared" si="3"/>
        <v>15</v>
      </c>
      <c r="AH50" s="108">
        <f t="shared" si="4"/>
        <v>31.225806451612904</v>
      </c>
    </row>
    <row r="51" spans="1:39" x14ac:dyDescent="0.2">
      <c r="A51" s="47" t="s">
        <v>210</v>
      </c>
      <c r="B51" s="104">
        <f>[49]Agosto!$G$5</f>
        <v>21</v>
      </c>
      <c r="C51" s="104">
        <f>[49]Agosto!$G$6</f>
        <v>23</v>
      </c>
      <c r="D51" s="104">
        <f>[49]Agosto!$G$7</f>
        <v>24</v>
      </c>
      <c r="E51" s="104">
        <f>[49]Agosto!$G$8</f>
        <v>41</v>
      </c>
      <c r="F51" s="104">
        <f>[49]Agosto!$G$9</f>
        <v>45</v>
      </c>
      <c r="G51" s="104">
        <f>[49]Agosto!$G$10</f>
        <v>32</v>
      </c>
      <c r="H51" s="104">
        <f>[49]Agosto!$G$11</f>
        <v>27</v>
      </c>
      <c r="I51" s="104">
        <f>[49]Agosto!$G$12</f>
        <v>51</v>
      </c>
      <c r="J51" s="104">
        <f>[49]Agosto!$G$13</f>
        <v>27</v>
      </c>
      <c r="K51" s="104">
        <f>[49]Agosto!$G$14</f>
        <v>21</v>
      </c>
      <c r="L51" s="104">
        <f>[49]Agosto!$G$15</f>
        <v>17</v>
      </c>
      <c r="M51" s="104">
        <f>[49]Agosto!$G$16</f>
        <v>19</v>
      </c>
      <c r="N51" s="104">
        <f>[49]Agosto!$G$17</f>
        <v>12</v>
      </c>
      <c r="O51" s="104">
        <f>[49]Agosto!$G$18</f>
        <v>16</v>
      </c>
      <c r="P51" s="104">
        <f>[49]Agosto!$G$19</f>
        <v>17</v>
      </c>
      <c r="Q51" s="104">
        <f>[49]Agosto!$G$20</f>
        <v>18</v>
      </c>
      <c r="R51" s="104">
        <f>[49]Agosto!$G$21</f>
        <v>19</v>
      </c>
      <c r="S51" s="104">
        <f>[49]Agosto!$G$22</f>
        <v>19</v>
      </c>
      <c r="T51" s="104">
        <f>[49]Agosto!$G$23</f>
        <v>17</v>
      </c>
      <c r="U51" s="104">
        <f>[49]Agosto!$G$24</f>
        <v>29</v>
      </c>
      <c r="V51" s="104">
        <f>[49]Agosto!$G$25</f>
        <v>29</v>
      </c>
      <c r="W51" s="104">
        <f>[49]Agosto!$G$26</f>
        <v>17</v>
      </c>
      <c r="X51" s="104">
        <f>[49]Agosto!$G$27</f>
        <v>17</v>
      </c>
      <c r="Y51" s="104">
        <f>[49]Agosto!$G$28</f>
        <v>47</v>
      </c>
      <c r="Z51" s="104">
        <f>[49]Agosto!$G$29</f>
        <v>38</v>
      </c>
      <c r="AA51" s="104">
        <f>[49]Agosto!$G$30</f>
        <v>37</v>
      </c>
      <c r="AB51" s="104">
        <f>[49]Agosto!$G$31</f>
        <v>28</v>
      </c>
      <c r="AC51" s="104">
        <f>[49]Agosto!$G$32</f>
        <v>30</v>
      </c>
      <c r="AD51" s="104">
        <f>[49]Agosto!$G$33</f>
        <v>29</v>
      </c>
      <c r="AE51" s="104">
        <f>[49]Agosto!$G$34</f>
        <v>20</v>
      </c>
      <c r="AF51" s="104">
        <f>[49]Agosto!$G$35</f>
        <v>19</v>
      </c>
      <c r="AG51" s="109">
        <f t="shared" si="3"/>
        <v>12</v>
      </c>
      <c r="AH51" s="108">
        <f t="shared" si="4"/>
        <v>26</v>
      </c>
    </row>
    <row r="52" spans="1:39" x14ac:dyDescent="0.2">
      <c r="A52" s="47" t="s">
        <v>14</v>
      </c>
      <c r="B52" s="104">
        <f>[50]Agosto!$G$5</f>
        <v>22</v>
      </c>
      <c r="C52" s="104">
        <f>[50]Agosto!$G$6</f>
        <v>23</v>
      </c>
      <c r="D52" s="104">
        <f>[50]Agosto!$G$7</f>
        <v>16</v>
      </c>
      <c r="E52" s="104">
        <f>[50]Agosto!$G$8</f>
        <v>23</v>
      </c>
      <c r="F52" s="104">
        <f>[50]Agosto!$G$9</f>
        <v>31</v>
      </c>
      <c r="G52" s="104">
        <f>[50]Agosto!$G$10</f>
        <v>31</v>
      </c>
      <c r="H52" s="104">
        <f>[50]Agosto!$G$11</f>
        <v>21</v>
      </c>
      <c r="I52" s="104">
        <f>[50]Agosto!$G$12</f>
        <v>34</v>
      </c>
      <c r="J52" s="104">
        <f>[50]Agosto!$G$13</f>
        <v>29</v>
      </c>
      <c r="K52" s="104">
        <f>[50]Agosto!$G$14</f>
        <v>20</v>
      </c>
      <c r="L52" s="104">
        <f>[50]Agosto!$G$15</f>
        <v>20</v>
      </c>
      <c r="M52" s="104">
        <f>[50]Agosto!$G$16</f>
        <v>18</v>
      </c>
      <c r="N52" s="104">
        <f>[50]Agosto!$G$17</f>
        <v>12</v>
      </c>
      <c r="O52" s="104">
        <f>[50]Agosto!$G$18</f>
        <v>13</v>
      </c>
      <c r="P52" s="104">
        <f>[50]Agosto!$G$19</f>
        <v>20</v>
      </c>
      <c r="Q52" s="104">
        <f>[50]Agosto!$G$20</f>
        <v>20</v>
      </c>
      <c r="R52" s="104">
        <f>[50]Agosto!$G$21</f>
        <v>18</v>
      </c>
      <c r="S52" s="104">
        <f>[50]Agosto!$G$22</f>
        <v>17</v>
      </c>
      <c r="T52" s="104">
        <f>[50]Agosto!$G$23</f>
        <v>13</v>
      </c>
      <c r="U52" s="104">
        <f>[50]Agosto!$G$24</f>
        <v>20</v>
      </c>
      <c r="V52" s="104">
        <f>[50]Agosto!$G$25</f>
        <v>18</v>
      </c>
      <c r="W52" s="104">
        <f>[50]Agosto!$G$26</f>
        <v>12</v>
      </c>
      <c r="X52" s="104">
        <f>[50]Agosto!$G$27</f>
        <v>11</v>
      </c>
      <c r="Y52" s="104">
        <f>[50]Agosto!$G$28</f>
        <v>20</v>
      </c>
      <c r="Z52" s="104">
        <f>[50]Agosto!$G$29</f>
        <v>37</v>
      </c>
      <c r="AA52" s="104">
        <f>[50]Agosto!$G$30</f>
        <v>28</v>
      </c>
      <c r="AB52" s="104">
        <f>[50]Agosto!$G$31</f>
        <v>25</v>
      </c>
      <c r="AC52" s="104">
        <f>[50]Agosto!$G$32</f>
        <v>22</v>
      </c>
      <c r="AD52" s="104">
        <f>[50]Agosto!$G$33</f>
        <v>24</v>
      </c>
      <c r="AE52" s="104">
        <f>[50]Agosto!$G$34</f>
        <v>19</v>
      </c>
      <c r="AF52" s="104">
        <f>[50]Agosto!$G$35</f>
        <v>14</v>
      </c>
      <c r="AG52" s="109">
        <f t="shared" si="3"/>
        <v>11</v>
      </c>
      <c r="AH52" s="108">
        <f t="shared" si="4"/>
        <v>21</v>
      </c>
    </row>
    <row r="53" spans="1:39" x14ac:dyDescent="0.2">
      <c r="A53" s="47" t="s">
        <v>145</v>
      </c>
      <c r="B53" s="104">
        <f>[51]Agosto!$G$5</f>
        <v>22</v>
      </c>
      <c r="C53" s="104">
        <f>[51]Agosto!$G$6</f>
        <v>34</v>
      </c>
      <c r="D53" s="104">
        <f>[51]Agosto!$G$7</f>
        <v>32</v>
      </c>
      <c r="E53" s="104">
        <f>[51]Agosto!$G$8</f>
        <v>75</v>
      </c>
      <c r="F53" s="104">
        <f>[51]Agosto!$G$9</f>
        <v>50</v>
      </c>
      <c r="G53" s="104">
        <f>[51]Agosto!$G$10</f>
        <v>39</v>
      </c>
      <c r="H53" s="104">
        <f>[51]Agosto!$G$11</f>
        <v>25</v>
      </c>
      <c r="I53" s="104">
        <f>[51]Agosto!$G$12</f>
        <v>58</v>
      </c>
      <c r="J53" s="104">
        <f>[51]Agosto!$G$13</f>
        <v>31</v>
      </c>
      <c r="K53" s="104">
        <f>[51]Agosto!$G$14</f>
        <v>25</v>
      </c>
      <c r="L53" s="104">
        <f>[51]Agosto!$G$15</f>
        <v>19</v>
      </c>
      <c r="M53" s="104">
        <f>[51]Agosto!$G$16</f>
        <v>16</v>
      </c>
      <c r="N53" s="104">
        <f>[51]Agosto!$G$17</f>
        <v>19</v>
      </c>
      <c r="O53" s="104">
        <f>[51]Agosto!$G$18</f>
        <v>15</v>
      </c>
      <c r="P53" s="104">
        <f>[51]Agosto!$G$19</f>
        <v>16</v>
      </c>
      <c r="Q53" s="104">
        <f>[51]Agosto!$G$20</f>
        <v>17</v>
      </c>
      <c r="R53" s="104">
        <f>[51]Agosto!$G$21</f>
        <v>19</v>
      </c>
      <c r="S53" s="104">
        <f>[51]Agosto!$G$22</f>
        <v>18</v>
      </c>
      <c r="T53" s="104">
        <f>[51]Agosto!$G$23</f>
        <v>17</v>
      </c>
      <c r="U53" s="104">
        <f>[51]Agosto!$G$24</f>
        <v>48</v>
      </c>
      <c r="V53" s="104">
        <f>[51]Agosto!$G$25</f>
        <v>22</v>
      </c>
      <c r="W53" s="104">
        <f>[51]Agosto!$G$26</f>
        <v>16</v>
      </c>
      <c r="X53" s="104">
        <f>[51]Agosto!$G$27</f>
        <v>17</v>
      </c>
      <c r="Y53" s="104">
        <f>[51]Agosto!$G$28</f>
        <v>60</v>
      </c>
      <c r="Z53" s="104">
        <f>[51]Agosto!$G$29</f>
        <v>42</v>
      </c>
      <c r="AA53" s="104">
        <f>[51]Agosto!$G$30</f>
        <v>38</v>
      </c>
      <c r="AB53" s="104">
        <f>[51]Agosto!$G$31</f>
        <v>27</v>
      </c>
      <c r="AC53" s="104">
        <f>[51]Agosto!$G$32</f>
        <v>25</v>
      </c>
      <c r="AD53" s="104">
        <f>[51]Agosto!$G$33</f>
        <v>24</v>
      </c>
      <c r="AE53" s="104">
        <f>[51]Agosto!$G$34</f>
        <v>21</v>
      </c>
      <c r="AF53" s="104">
        <f>[51]Agosto!$G$35</f>
        <v>21</v>
      </c>
      <c r="AG53" s="109">
        <f t="shared" si="3"/>
        <v>15</v>
      </c>
      <c r="AH53" s="108">
        <f t="shared" si="4"/>
        <v>29.29032258064516</v>
      </c>
      <c r="AJ53" t="s">
        <v>35</v>
      </c>
      <c r="AK53" t="s">
        <v>35</v>
      </c>
    </row>
    <row r="54" spans="1:39" x14ac:dyDescent="0.2">
      <c r="A54" s="47" t="s">
        <v>15</v>
      </c>
      <c r="B54" s="104">
        <f>[52]Agosto!$G$5</f>
        <v>23</v>
      </c>
      <c r="C54" s="104">
        <f>[52]Agosto!$G$6</f>
        <v>29</v>
      </c>
      <c r="D54" s="104">
        <f>[52]Agosto!$G$7</f>
        <v>41</v>
      </c>
      <c r="E54" s="104">
        <f>[52]Agosto!$G$8</f>
        <v>59</v>
      </c>
      <c r="F54" s="104">
        <f>[52]Agosto!$G$9</f>
        <v>52</v>
      </c>
      <c r="G54" s="104">
        <f>[52]Agosto!$G$10</f>
        <v>42</v>
      </c>
      <c r="H54" s="104">
        <f>[52]Agosto!$G$11</f>
        <v>45</v>
      </c>
      <c r="I54" s="104">
        <f>[52]Agosto!$G$12</f>
        <v>51</v>
      </c>
      <c r="J54" s="104">
        <f>[52]Agosto!$G$13</f>
        <v>45</v>
      </c>
      <c r="K54" s="104">
        <f>[52]Agosto!$G$14</f>
        <v>19</v>
      </c>
      <c r="L54" s="104">
        <f>[52]Agosto!$G$15</f>
        <v>18</v>
      </c>
      <c r="M54" s="104">
        <f>[52]Agosto!$G$16</f>
        <v>21</v>
      </c>
      <c r="N54" s="104">
        <f>[52]Agosto!$G$17</f>
        <v>16</v>
      </c>
      <c r="O54" s="104">
        <f>[52]Agosto!$G$18</f>
        <v>21</v>
      </c>
      <c r="P54" s="104">
        <f>[52]Agosto!$G$19</f>
        <v>20</v>
      </c>
      <c r="Q54" s="104">
        <f>[52]Agosto!$G$20</f>
        <v>19</v>
      </c>
      <c r="R54" s="104">
        <f>[52]Agosto!$G$21</f>
        <v>23</v>
      </c>
      <c r="S54" s="104">
        <f>[52]Agosto!$G$22</f>
        <v>22</v>
      </c>
      <c r="T54" s="104">
        <f>[52]Agosto!$G$23</f>
        <v>21</v>
      </c>
      <c r="U54" s="104">
        <f>[52]Agosto!$G$24</f>
        <v>18</v>
      </c>
      <c r="V54" s="104">
        <f>[52]Agosto!$G$25</f>
        <v>31</v>
      </c>
      <c r="W54" s="104">
        <f>[52]Agosto!$G$26</f>
        <v>20</v>
      </c>
      <c r="X54" s="104">
        <f>[52]Agosto!$G$27</f>
        <v>25</v>
      </c>
      <c r="Y54" s="104">
        <f>[52]Agosto!$G$28</f>
        <v>75</v>
      </c>
      <c r="Z54" s="104">
        <f>[52]Agosto!$G$29</f>
        <v>92</v>
      </c>
      <c r="AA54" s="104">
        <f>[52]Agosto!$G$30</f>
        <v>30</v>
      </c>
      <c r="AB54" s="104">
        <f>[52]Agosto!$G$31</f>
        <v>16</v>
      </c>
      <c r="AC54" s="104">
        <f>[52]Agosto!$G$32</f>
        <v>42</v>
      </c>
      <c r="AD54" s="104">
        <f>[52]Agosto!$G$33</f>
        <v>23</v>
      </c>
      <c r="AE54" s="104">
        <f>[52]Agosto!$G$34</f>
        <v>23</v>
      </c>
      <c r="AF54" s="104">
        <f>[52]Agosto!$G$35</f>
        <v>20</v>
      </c>
      <c r="AG54" s="109">
        <f t="shared" si="3"/>
        <v>16</v>
      </c>
      <c r="AH54" s="108">
        <f t="shared" si="4"/>
        <v>32.322580645161288</v>
      </c>
      <c r="AI54" s="12" t="s">
        <v>35</v>
      </c>
      <c r="AK54" t="s">
        <v>35</v>
      </c>
      <c r="AL54" t="s">
        <v>35</v>
      </c>
      <c r="AM54" t="s">
        <v>35</v>
      </c>
    </row>
    <row r="55" spans="1:39" x14ac:dyDescent="0.2">
      <c r="A55" s="47" t="s">
        <v>16</v>
      </c>
      <c r="B55" s="104">
        <f>[53]Agosto!$G$5</f>
        <v>26</v>
      </c>
      <c r="C55" s="104">
        <f>[53]Agosto!$G$6</f>
        <v>25</v>
      </c>
      <c r="D55" s="104">
        <f>[53]Agosto!$G$7</f>
        <v>37</v>
      </c>
      <c r="E55" s="104">
        <f>[53]Agosto!$G$8</f>
        <v>52</v>
      </c>
      <c r="F55" s="104">
        <f>[53]Agosto!$G$9</f>
        <v>76</v>
      </c>
      <c r="G55" s="104">
        <f>[53]Agosto!$G$10</f>
        <v>48</v>
      </c>
      <c r="H55" s="104">
        <f>[53]Agosto!$G$11</f>
        <v>62</v>
      </c>
      <c r="I55" s="104">
        <f>[53]Agosto!$G$12</f>
        <v>40</v>
      </c>
      <c r="J55" s="104">
        <f>[53]Agosto!$G$13</f>
        <v>33</v>
      </c>
      <c r="K55" s="104">
        <f>[53]Agosto!$G$14</f>
        <v>20</v>
      </c>
      <c r="L55" s="104">
        <f>[53]Agosto!$G$15</f>
        <v>14</v>
      </c>
      <c r="M55" s="104">
        <f>[53]Agosto!$G$16</f>
        <v>19</v>
      </c>
      <c r="N55" s="104">
        <f>[53]Agosto!$G$17</f>
        <v>16</v>
      </c>
      <c r="O55" s="104">
        <f>[53]Agosto!$G$18</f>
        <v>22</v>
      </c>
      <c r="P55" s="104">
        <f>[53]Agosto!$G$19</f>
        <v>28</v>
      </c>
      <c r="Q55" s="104">
        <f>[53]Agosto!$G$20</f>
        <v>13</v>
      </c>
      <c r="R55" s="104">
        <f>[53]Agosto!$G$21</f>
        <v>23</v>
      </c>
      <c r="S55" s="104">
        <f>[53]Agosto!$G$22</f>
        <v>19</v>
      </c>
      <c r="T55" s="104">
        <f>[53]Agosto!$G$23</f>
        <v>26</v>
      </c>
      <c r="U55" s="104">
        <f>[53]Agosto!$G$24</f>
        <v>19</v>
      </c>
      <c r="V55" s="104">
        <f>[53]Agosto!$G$25</f>
        <v>29</v>
      </c>
      <c r="W55" s="104">
        <f>[53]Agosto!$G$26</f>
        <v>20</v>
      </c>
      <c r="X55" s="104">
        <f>[53]Agosto!$G$27</f>
        <v>20</v>
      </c>
      <c r="Y55" s="104">
        <f>[53]Agosto!$G$28</f>
        <v>40</v>
      </c>
      <c r="Z55" s="104">
        <f>[53]Agosto!$G$29</f>
        <v>67</v>
      </c>
      <c r="AA55" s="104">
        <f>[53]Agosto!$G$30</f>
        <v>26</v>
      </c>
      <c r="AB55" s="104">
        <f>[53]Agosto!$G$31</f>
        <v>21</v>
      </c>
      <c r="AC55" s="104">
        <f>[53]Agosto!$G$32</f>
        <v>23</v>
      </c>
      <c r="AD55" s="104">
        <f>[53]Agosto!$G$33</f>
        <v>18</v>
      </c>
      <c r="AE55" s="104">
        <f>[53]Agosto!$G$34</f>
        <v>20</v>
      </c>
      <c r="AF55" s="104">
        <f>[53]Agosto!$G$35</f>
        <v>20</v>
      </c>
      <c r="AG55" s="109">
        <f t="shared" si="3"/>
        <v>13</v>
      </c>
      <c r="AH55" s="108">
        <f t="shared" si="4"/>
        <v>29.741935483870968</v>
      </c>
      <c r="AL55" t="s">
        <v>35</v>
      </c>
    </row>
    <row r="56" spans="1:39" x14ac:dyDescent="0.2">
      <c r="A56" s="47" t="s">
        <v>208</v>
      </c>
      <c r="B56" s="104">
        <f>[54]Agosto!$G$5</f>
        <v>25</v>
      </c>
      <c r="C56" s="104">
        <f>[54]Agosto!$G$6</f>
        <v>31</v>
      </c>
      <c r="D56" s="104">
        <f>[54]Agosto!$G$7</f>
        <v>40</v>
      </c>
      <c r="E56" s="104">
        <f>[54]Agosto!$G$8</f>
        <v>52</v>
      </c>
      <c r="F56" s="104">
        <f>[54]Agosto!$G$9</f>
        <v>75</v>
      </c>
      <c r="G56" s="104">
        <f>[54]Agosto!$G$10</f>
        <v>42</v>
      </c>
      <c r="H56" s="104">
        <f>[54]Agosto!$G$11</f>
        <v>61</v>
      </c>
      <c r="I56" s="104">
        <f>[54]Agosto!$G$12</f>
        <v>37</v>
      </c>
      <c r="J56" s="104">
        <f>[54]Agosto!$G$13</f>
        <v>31</v>
      </c>
      <c r="K56" s="104">
        <f>[54]Agosto!$G$14</f>
        <v>24</v>
      </c>
      <c r="L56" s="104">
        <f>[54]Agosto!$G$15</f>
        <v>13</v>
      </c>
      <c r="M56" s="104">
        <f>[54]Agosto!$G$16</f>
        <v>20</v>
      </c>
      <c r="N56" s="104">
        <f>[54]Agosto!$G$17</f>
        <v>19</v>
      </c>
      <c r="O56" s="104">
        <f>[54]Agosto!$G$18</f>
        <v>21</v>
      </c>
      <c r="P56" s="104">
        <f>[54]Agosto!$G$19</f>
        <v>19</v>
      </c>
      <c r="Q56" s="104">
        <f>[54]Agosto!$G$20</f>
        <v>16</v>
      </c>
      <c r="R56" s="104">
        <f>[54]Agosto!$G$21</f>
        <v>21</v>
      </c>
      <c r="S56" s="104">
        <f>[54]Agosto!$G$22</f>
        <v>20</v>
      </c>
      <c r="T56" s="104">
        <f>[54]Agosto!$G$23</f>
        <v>26</v>
      </c>
      <c r="U56" s="104">
        <f>[54]Agosto!$G$24</f>
        <v>18</v>
      </c>
      <c r="V56" s="104">
        <f>[54]Agosto!$G$25</f>
        <v>29</v>
      </c>
      <c r="W56" s="104">
        <f>[54]Agosto!$G$26</f>
        <v>19</v>
      </c>
      <c r="X56" s="104">
        <f>[54]Agosto!$G$27</f>
        <v>21</v>
      </c>
      <c r="Y56" s="104">
        <f>[54]Agosto!$G$28</f>
        <v>28</v>
      </c>
      <c r="Z56" s="104">
        <f>[54]Agosto!$G$29</f>
        <v>54</v>
      </c>
      <c r="AA56" s="104">
        <f>[54]Agosto!$G$30</f>
        <v>21</v>
      </c>
      <c r="AB56" s="104">
        <f>[54]Agosto!$G$31</f>
        <v>17</v>
      </c>
      <c r="AC56" s="104">
        <f>[54]Agosto!$G$32</f>
        <v>28</v>
      </c>
      <c r="AD56" s="104">
        <f>[54]Agosto!$G$33</f>
        <v>17</v>
      </c>
      <c r="AE56" s="104">
        <f>[54]Agosto!$G$34</f>
        <v>23</v>
      </c>
      <c r="AF56" s="104">
        <f>[54]Agosto!$G$35</f>
        <v>22</v>
      </c>
      <c r="AG56" s="109">
        <f t="shared" si="3"/>
        <v>13</v>
      </c>
      <c r="AH56" s="108">
        <f t="shared" si="4"/>
        <v>28.70967741935484</v>
      </c>
    </row>
    <row r="57" spans="1:39" x14ac:dyDescent="0.2">
      <c r="A57" s="47" t="s">
        <v>146</v>
      </c>
      <c r="B57" s="104">
        <f>[55]Agosto!$G$5</f>
        <v>22</v>
      </c>
      <c r="C57" s="104">
        <f>[55]Agosto!$G$6</f>
        <v>24</v>
      </c>
      <c r="D57" s="104">
        <f>[55]Agosto!$G$7</f>
        <v>30</v>
      </c>
      <c r="E57" s="104">
        <f>[55]Agosto!$G$8</f>
        <v>53</v>
      </c>
      <c r="F57" s="104">
        <f>[55]Agosto!$G$9</f>
        <v>61</v>
      </c>
      <c r="G57" s="104">
        <f>[55]Agosto!$G$10</f>
        <v>35</v>
      </c>
      <c r="H57" s="104">
        <f>[55]Agosto!$G$11</f>
        <v>26</v>
      </c>
      <c r="I57" s="104">
        <f>[55]Agosto!$G$12</f>
        <v>50</v>
      </c>
      <c r="J57" s="104">
        <f>[55]Agosto!$G$13</f>
        <v>25</v>
      </c>
      <c r="K57" s="104">
        <f>[55]Agosto!$G$14</f>
        <v>25</v>
      </c>
      <c r="L57" s="104">
        <f>[55]Agosto!$G$15</f>
        <v>20</v>
      </c>
      <c r="M57" s="104">
        <f>[55]Agosto!$G$16</f>
        <v>26</v>
      </c>
      <c r="N57" s="104">
        <f>[55]Agosto!$G$17</f>
        <v>16</v>
      </c>
      <c r="O57" s="104">
        <f>[55]Agosto!$G$18</f>
        <v>19</v>
      </c>
      <c r="P57" s="104">
        <f>[55]Agosto!$E$19</f>
        <v>56.208333333333336</v>
      </c>
      <c r="Q57" s="104">
        <f>[55]Agosto!$G$20</f>
        <v>23</v>
      </c>
      <c r="R57" s="104">
        <f>[55]Agosto!$G$21</f>
        <v>20</v>
      </c>
      <c r="S57" s="104">
        <f>[55]Agosto!$G$22</f>
        <v>22</v>
      </c>
      <c r="T57" s="104">
        <f>[55]Agosto!$G$23</f>
        <v>17</v>
      </c>
      <c r="U57" s="104">
        <f>[55]Agosto!$G$24</f>
        <v>31</v>
      </c>
      <c r="V57" s="104">
        <f>[55]Agosto!$G$25</f>
        <v>28</v>
      </c>
      <c r="W57" s="104">
        <f>[55]Agosto!$G$26</f>
        <v>19</v>
      </c>
      <c r="X57" s="104">
        <f>[55]Agosto!$G$27</f>
        <v>16</v>
      </c>
      <c r="Y57" s="104">
        <f>[55]Agosto!$G$28</f>
        <v>33</v>
      </c>
      <c r="Z57" s="104">
        <f>[55]Agosto!$G$29</f>
        <v>44</v>
      </c>
      <c r="AA57" s="104">
        <f>[55]Agosto!$G$30</f>
        <v>38</v>
      </c>
      <c r="AB57" s="104">
        <f>[55]Agosto!$G$31</f>
        <v>31</v>
      </c>
      <c r="AC57" s="104">
        <f>[55]Agosto!$G$32</f>
        <v>44</v>
      </c>
      <c r="AD57" s="104">
        <f>[55]Agosto!$G$33</f>
        <v>22</v>
      </c>
      <c r="AE57" s="104">
        <f>[55]Agosto!$G$34</f>
        <v>22</v>
      </c>
      <c r="AF57" s="104">
        <f>[55]Agosto!$G$35</f>
        <v>19</v>
      </c>
      <c r="AG57" s="109">
        <f t="shared" si="3"/>
        <v>16</v>
      </c>
      <c r="AH57" s="108">
        <f t="shared" si="4"/>
        <v>29.587365591397848</v>
      </c>
      <c r="AJ57" t="s">
        <v>35</v>
      </c>
      <c r="AL57" t="s">
        <v>35</v>
      </c>
    </row>
    <row r="58" spans="1:39" x14ac:dyDescent="0.2">
      <c r="A58" s="47" t="s">
        <v>275</v>
      </c>
      <c r="B58" s="104" t="str">
        <f>[56]Agosto!$G$5</f>
        <v>*</v>
      </c>
      <c r="C58" s="104" t="str">
        <f>[56]Agosto!$G$6</f>
        <v>*</v>
      </c>
      <c r="D58" s="104">
        <f>[56]Agosto!$G$7</f>
        <v>34</v>
      </c>
      <c r="E58" s="104">
        <f>[56]Agosto!$G$8</f>
        <v>45</v>
      </c>
      <c r="F58" s="104">
        <f>[56]Agosto!$G$9</f>
        <v>59</v>
      </c>
      <c r="G58" s="104">
        <f>[56]Agosto!$G$10</f>
        <v>42</v>
      </c>
      <c r="H58" s="104">
        <f>[56]Agosto!$G$11</f>
        <v>28</v>
      </c>
      <c r="I58" s="104">
        <f>[56]Agosto!$G$12</f>
        <v>45</v>
      </c>
      <c r="J58" s="104">
        <f>[56]Agosto!$G$13</f>
        <v>33</v>
      </c>
      <c r="K58" s="104">
        <f>[56]Agosto!$G$14</f>
        <v>23</v>
      </c>
      <c r="L58" s="104">
        <f>[56]Agosto!$G$15</f>
        <v>24</v>
      </c>
      <c r="M58" s="104">
        <f>[56]Agosto!$G$16</f>
        <v>25</v>
      </c>
      <c r="N58" s="104">
        <f>[56]Agosto!$G$17</f>
        <v>17</v>
      </c>
      <c r="O58" s="104">
        <f>[56]Agosto!$G$18</f>
        <v>17</v>
      </c>
      <c r="P58" s="104">
        <f>[56]Agosto!$E$19</f>
        <v>43.708333333333336</v>
      </c>
      <c r="Q58" s="104">
        <f>[56]Agosto!$G$20</f>
        <v>27</v>
      </c>
      <c r="R58" s="104">
        <f>[56]Agosto!$G$21</f>
        <v>23</v>
      </c>
      <c r="S58" s="104">
        <f>[56]Agosto!$G$22</f>
        <v>27</v>
      </c>
      <c r="T58" s="104">
        <f>[56]Agosto!$G$23</f>
        <v>18</v>
      </c>
      <c r="U58" s="104">
        <f>[56]Agosto!$G$24</f>
        <v>29</v>
      </c>
      <c r="V58" s="104">
        <f>[56]Agosto!$G$25</f>
        <v>31</v>
      </c>
      <c r="W58" s="104">
        <f>[56]Agosto!$G$26</f>
        <v>19</v>
      </c>
      <c r="X58" s="104">
        <f>[56]Agosto!$G$27</f>
        <v>17</v>
      </c>
      <c r="Y58" s="104">
        <f>[56]Agosto!$G$28</f>
        <v>34</v>
      </c>
      <c r="Z58" s="104">
        <f>[56]Agosto!$G$29</f>
        <v>51</v>
      </c>
      <c r="AA58" s="104">
        <f>[56]Agosto!$G$30</f>
        <v>37</v>
      </c>
      <c r="AB58" s="104">
        <f>[56]Agosto!$G$31</f>
        <v>32</v>
      </c>
      <c r="AC58" s="104">
        <f>[56]Agosto!$G$32</f>
        <v>49</v>
      </c>
      <c r="AD58" s="104">
        <f>[56]Agosto!$G$33</f>
        <v>33</v>
      </c>
      <c r="AE58" s="104">
        <f>[56]Agosto!$G$34</f>
        <v>28</v>
      </c>
      <c r="AF58" s="104">
        <f>[56]Agosto!$G$35</f>
        <v>20</v>
      </c>
      <c r="AG58" s="109">
        <f t="shared" si="3"/>
        <v>17</v>
      </c>
      <c r="AH58" s="108">
        <f t="shared" si="4"/>
        <v>31.403735632183906</v>
      </c>
    </row>
    <row r="59" spans="1:39" x14ac:dyDescent="0.2">
      <c r="A59" s="47" t="s">
        <v>17</v>
      </c>
      <c r="B59" s="104">
        <f>[57]Agosto!$G$5</f>
        <v>21</v>
      </c>
      <c r="C59" s="104">
        <f>[57]Agosto!$G$6</f>
        <v>27</v>
      </c>
      <c r="D59" s="104">
        <f>[57]Agosto!$G$7</f>
        <v>29</v>
      </c>
      <c r="E59" s="104">
        <f>[57]Agosto!$G$8</f>
        <v>55</v>
      </c>
      <c r="F59" s="104">
        <f>[57]Agosto!$G$9</f>
        <v>67</v>
      </c>
      <c r="G59" s="104">
        <f>[57]Agosto!$G$10</f>
        <v>45</v>
      </c>
      <c r="H59" s="104">
        <f>[57]Agosto!$G$11</f>
        <v>36</v>
      </c>
      <c r="I59" s="104">
        <f>[57]Agosto!$G$12</f>
        <v>48</v>
      </c>
      <c r="J59" s="104">
        <f>[57]Agosto!$G$13</f>
        <v>40</v>
      </c>
      <c r="K59" s="104">
        <f>[57]Agosto!$G$14</f>
        <v>25</v>
      </c>
      <c r="L59" s="104">
        <f>[57]Agosto!$G$15</f>
        <v>28</v>
      </c>
      <c r="M59" s="104">
        <f>[57]Agosto!$G$16</f>
        <v>27</v>
      </c>
      <c r="N59" s="104">
        <f>[57]Agosto!$G$17</f>
        <v>20</v>
      </c>
      <c r="O59" s="104">
        <f>[57]Agosto!$G$18</f>
        <v>19</v>
      </c>
      <c r="P59" s="104">
        <f>[57]Agosto!$G$19</f>
        <v>28</v>
      </c>
      <c r="Q59" s="104">
        <f>[57]Agosto!$G$20</f>
        <v>25</v>
      </c>
      <c r="R59" s="104">
        <f>[57]Agosto!$G$21</f>
        <v>24</v>
      </c>
      <c r="S59" s="104">
        <f>[57]Agosto!$G$22</f>
        <v>25</v>
      </c>
      <c r="T59" s="104">
        <f>[57]Agosto!$G$23</f>
        <v>20</v>
      </c>
      <c r="U59" s="104">
        <f>[57]Agosto!$G$24</f>
        <v>38</v>
      </c>
      <c r="V59" s="104">
        <f>[57]Agosto!$G$25</f>
        <v>36</v>
      </c>
      <c r="W59" s="104">
        <f>[57]Agosto!$G$26</f>
        <v>21</v>
      </c>
      <c r="X59" s="104">
        <f>[57]Agosto!$G$27</f>
        <v>23</v>
      </c>
      <c r="Y59" s="104">
        <f>[57]Agosto!$G$28</f>
        <v>70</v>
      </c>
      <c r="Z59" s="104">
        <f>[57]Agosto!$G$29</f>
        <v>50</v>
      </c>
      <c r="AA59" s="104">
        <f>[57]Agosto!$G$30</f>
        <v>29</v>
      </c>
      <c r="AB59" s="104">
        <f>[57]Agosto!$G$31</f>
        <v>25</v>
      </c>
      <c r="AC59" s="104">
        <f>[57]Agosto!$G$32</f>
        <v>47</v>
      </c>
      <c r="AD59" s="104">
        <f>[57]Agosto!$G$33</f>
        <v>30</v>
      </c>
      <c r="AE59" s="104">
        <f>[57]Agosto!$G$34</f>
        <v>24</v>
      </c>
      <c r="AF59" s="104">
        <f>[57]Agosto!$G$35</f>
        <v>22</v>
      </c>
      <c r="AG59" s="109">
        <f t="shared" si="3"/>
        <v>19</v>
      </c>
      <c r="AH59" s="108">
        <f t="shared" si="4"/>
        <v>33.032258064516128</v>
      </c>
    </row>
    <row r="60" spans="1:39" x14ac:dyDescent="0.2">
      <c r="A60" s="47" t="s">
        <v>130</v>
      </c>
      <c r="B60" s="104">
        <f>[58]Agosto!$G$5</f>
        <v>31</v>
      </c>
      <c r="C60" s="104">
        <f>[58]Agosto!$G$6</f>
        <v>30</v>
      </c>
      <c r="D60" s="104">
        <f>[58]Agosto!$G$7</f>
        <v>24</v>
      </c>
      <c r="E60" s="104">
        <f>[58]Agosto!$G$8</f>
        <v>39</v>
      </c>
      <c r="F60" s="104">
        <f>[58]Agosto!$G$9</f>
        <v>54</v>
      </c>
      <c r="G60" s="104">
        <f>[58]Agosto!$G$10</f>
        <v>43</v>
      </c>
      <c r="H60" s="104">
        <f>[58]Agosto!$G$11</f>
        <v>35</v>
      </c>
      <c r="I60" s="104">
        <f>[58]Agosto!$G$12</f>
        <v>59</v>
      </c>
      <c r="J60" s="104">
        <f>[58]Agosto!$G$13</f>
        <v>37</v>
      </c>
      <c r="K60" s="104">
        <f>[58]Agosto!$G$14</f>
        <v>24</v>
      </c>
      <c r="L60" s="104">
        <f>[58]Agosto!$G$15</f>
        <v>30</v>
      </c>
      <c r="M60" s="104">
        <f>[58]Agosto!$G$16</f>
        <v>29</v>
      </c>
      <c r="N60" s="104">
        <f>[58]Agosto!$G$17</f>
        <v>18</v>
      </c>
      <c r="O60" s="104">
        <f>[58]Agosto!$G$18</f>
        <v>19</v>
      </c>
      <c r="P60" s="104">
        <f>[58]Agosto!$G$19</f>
        <v>34</v>
      </c>
      <c r="Q60" s="104">
        <f>[58]Agosto!$G$20</f>
        <v>34</v>
      </c>
      <c r="R60" s="104">
        <f>[58]Agosto!$G$21</f>
        <v>24</v>
      </c>
      <c r="S60" s="104">
        <f>[58]Agosto!$G$22</f>
        <v>25</v>
      </c>
      <c r="T60" s="104">
        <f>[58]Agosto!$G$23</f>
        <v>18</v>
      </c>
      <c r="U60" s="104">
        <f>[58]Agosto!$G$24</f>
        <v>29</v>
      </c>
      <c r="V60" s="104">
        <f>[58]Agosto!$G$25</f>
        <v>32</v>
      </c>
      <c r="W60" s="104">
        <f>[58]Agosto!$G$26</f>
        <v>17</v>
      </c>
      <c r="X60" s="104">
        <f>[58]Agosto!$G$27</f>
        <v>15</v>
      </c>
      <c r="Y60" s="104">
        <f>[58]Agosto!$G$28</f>
        <v>41</v>
      </c>
      <c r="Z60" s="104">
        <f>[58]Agosto!$G$29</f>
        <v>51</v>
      </c>
      <c r="AA60" s="104">
        <f>[58]Agosto!$G$30</f>
        <v>38</v>
      </c>
      <c r="AB60" s="104">
        <f>[58]Agosto!$G$31</f>
        <v>33</v>
      </c>
      <c r="AC60" s="104">
        <f>[58]Agosto!$G$32</f>
        <v>56</v>
      </c>
      <c r="AD60" s="104">
        <f>[58]Agosto!$G$33</f>
        <v>33</v>
      </c>
      <c r="AE60" s="104">
        <f>[58]Agosto!$G$34</f>
        <v>28</v>
      </c>
      <c r="AF60" s="104">
        <f>[58]Agosto!$G$35</f>
        <v>22</v>
      </c>
      <c r="AG60" s="109">
        <f t="shared" si="3"/>
        <v>15</v>
      </c>
      <c r="AH60" s="108">
        <f t="shared" si="4"/>
        <v>32.322580645161288</v>
      </c>
      <c r="AJ60" t="s">
        <v>35</v>
      </c>
      <c r="AL60" t="s">
        <v>35</v>
      </c>
      <c r="AM60" t="s">
        <v>35</v>
      </c>
    </row>
    <row r="61" spans="1:39" x14ac:dyDescent="0.2">
      <c r="A61" s="47" t="s">
        <v>18</v>
      </c>
      <c r="B61" s="104">
        <f>[59]Agosto!$G$5</f>
        <v>22</v>
      </c>
      <c r="C61" s="104">
        <f>[59]Agosto!$G$6</f>
        <v>26</v>
      </c>
      <c r="D61" s="104">
        <f>[59]Agosto!$G$7</f>
        <v>34</v>
      </c>
      <c r="E61" s="104">
        <f>[59]Agosto!$G$8</f>
        <v>56</v>
      </c>
      <c r="F61" s="104">
        <f>[59]Agosto!$G$9</f>
        <v>53</v>
      </c>
      <c r="G61" s="104">
        <f>[59]Agosto!$G$10</f>
        <v>35</v>
      </c>
      <c r="H61" s="104">
        <f>[59]Agosto!$G$11</f>
        <v>23</v>
      </c>
      <c r="I61" s="104">
        <f>[59]Agosto!$G$12</f>
        <v>46</v>
      </c>
      <c r="J61" s="104">
        <f>[59]Agosto!$G$13</f>
        <v>24</v>
      </c>
      <c r="K61" s="104">
        <f>[59]Agosto!$G$14</f>
        <v>16</v>
      </c>
      <c r="L61" s="104">
        <f>[59]Agosto!$G$15</f>
        <v>14</v>
      </c>
      <c r="M61" s="104">
        <f>[59]Agosto!$G$16</f>
        <v>14</v>
      </c>
      <c r="N61" s="104">
        <f>[59]Agosto!$G$17</f>
        <v>13</v>
      </c>
      <c r="O61" s="104">
        <f>[59]Agosto!$G$18</f>
        <v>15</v>
      </c>
      <c r="P61" s="104">
        <f>[59]Agosto!$G$19</f>
        <v>14</v>
      </c>
      <c r="Q61" s="104">
        <f>[59]Agosto!$G$20</f>
        <v>14</v>
      </c>
      <c r="R61" s="104">
        <f>[59]Agosto!$G$21</f>
        <v>17</v>
      </c>
      <c r="S61" s="104">
        <f>[59]Agosto!$G$22</f>
        <v>19</v>
      </c>
      <c r="T61" s="104">
        <f>[59]Agosto!$G$23</f>
        <v>16</v>
      </c>
      <c r="U61" s="104">
        <f>[59]Agosto!$G$24</f>
        <v>32</v>
      </c>
      <c r="V61" s="104">
        <f>[59]Agosto!$G$25</f>
        <v>27</v>
      </c>
      <c r="W61" s="104">
        <f>[59]Agosto!$G$26</f>
        <v>20</v>
      </c>
      <c r="X61" s="104">
        <f>[59]Agosto!$G$27</f>
        <v>16</v>
      </c>
      <c r="Y61" s="104">
        <f>[59]Agosto!$G$28</f>
        <v>43</v>
      </c>
      <c r="Z61" s="104">
        <f>[59]Agosto!$G$29</f>
        <v>46</v>
      </c>
      <c r="AA61" s="104">
        <f>[59]Agosto!$G$30</f>
        <v>41</v>
      </c>
      <c r="AB61" s="104">
        <f>[59]Agosto!$G$31</f>
        <v>27</v>
      </c>
      <c r="AC61" s="104">
        <f>[59]Agosto!$G$32</f>
        <v>31</v>
      </c>
      <c r="AD61" s="104">
        <f>[59]Agosto!$G$33</f>
        <v>22</v>
      </c>
      <c r="AE61" s="104">
        <f>[59]Agosto!$G$34</f>
        <v>18</v>
      </c>
      <c r="AF61" s="104">
        <f>[59]Agosto!$G$35</f>
        <v>21</v>
      </c>
      <c r="AG61" s="109">
        <f t="shared" si="3"/>
        <v>13</v>
      </c>
      <c r="AH61" s="108">
        <f t="shared" si="4"/>
        <v>26.29032258064516</v>
      </c>
    </row>
    <row r="62" spans="1:39" x14ac:dyDescent="0.2">
      <c r="A62" s="47" t="s">
        <v>19</v>
      </c>
      <c r="B62" s="104">
        <f>[60]Agosto!$G$5</f>
        <v>33</v>
      </c>
      <c r="C62" s="104">
        <f>[60]Agosto!$G$6</f>
        <v>33</v>
      </c>
      <c r="D62" s="104">
        <f>[60]Agosto!$G$7</f>
        <v>47</v>
      </c>
      <c r="E62" s="104">
        <f>[60]Agosto!$G$8</f>
        <v>64</v>
      </c>
      <c r="F62" s="104">
        <f>[60]Agosto!$G$9</f>
        <v>60</v>
      </c>
      <c r="G62" s="104">
        <f>[60]Agosto!$G$10</f>
        <v>50</v>
      </c>
      <c r="H62" s="104">
        <f>[60]Agosto!$G$11</f>
        <v>53</v>
      </c>
      <c r="I62" s="104">
        <f>[60]Agosto!$G$12</f>
        <v>53</v>
      </c>
      <c r="J62" s="104">
        <f>[60]Agosto!$G$13</f>
        <v>40</v>
      </c>
      <c r="K62" s="104">
        <f>[60]Agosto!$G$14</f>
        <v>28</v>
      </c>
      <c r="L62" s="104">
        <f>[60]Agosto!$G$15</f>
        <v>26</v>
      </c>
      <c r="M62" s="104">
        <f>[60]Agosto!$G$16</f>
        <v>29</v>
      </c>
      <c r="N62" s="104">
        <f>[60]Agosto!$G$17</f>
        <v>22</v>
      </c>
      <c r="O62" s="104">
        <f>[60]Agosto!$G$18</f>
        <v>27</v>
      </c>
      <c r="P62" s="104">
        <f>[60]Agosto!$G$19</f>
        <v>36</v>
      </c>
      <c r="Q62" s="104">
        <f>[60]Agosto!$G$20</f>
        <v>33</v>
      </c>
      <c r="R62" s="104">
        <f>[60]Agosto!$G$21</f>
        <v>29</v>
      </c>
      <c r="S62" s="104">
        <f>[60]Agosto!$G$22</f>
        <v>31</v>
      </c>
      <c r="T62" s="104">
        <f>[60]Agosto!$G$23</f>
        <v>29</v>
      </c>
      <c r="U62" s="104">
        <f>[60]Agosto!$G$24</f>
        <v>38</v>
      </c>
      <c r="V62" s="104">
        <f>[60]Agosto!$G$25</f>
        <v>48</v>
      </c>
      <c r="W62" s="104">
        <f>[60]Agosto!$G$26</f>
        <v>23</v>
      </c>
      <c r="X62" s="104">
        <f>[60]Agosto!$G$27</f>
        <v>43</v>
      </c>
      <c r="Y62" s="104">
        <f>[60]Agosto!$G$28</f>
        <v>86</v>
      </c>
      <c r="Z62" s="104">
        <f>[60]Agosto!$G$29</f>
        <v>84</v>
      </c>
      <c r="AA62" s="104">
        <f>[60]Agosto!$G$30</f>
        <v>54</v>
      </c>
      <c r="AB62" s="104">
        <f>[60]Agosto!$G$31</f>
        <v>38</v>
      </c>
      <c r="AC62" s="104">
        <f>[60]Agosto!$G$32</f>
        <v>48</v>
      </c>
      <c r="AD62" s="104">
        <f>[60]Agosto!$G$33</f>
        <v>39</v>
      </c>
      <c r="AE62" s="104">
        <f>[60]Agosto!$G$34</f>
        <v>38</v>
      </c>
      <c r="AF62" s="104">
        <f>[60]Agosto!$G$35</f>
        <v>33</v>
      </c>
      <c r="AG62" s="109">
        <f t="shared" si="3"/>
        <v>22</v>
      </c>
      <c r="AH62" s="108">
        <f t="shared" si="4"/>
        <v>41.774193548387096</v>
      </c>
      <c r="AI62" s="12" t="s">
        <v>35</v>
      </c>
      <c r="AJ62" t="s">
        <v>35</v>
      </c>
      <c r="AK62" t="s">
        <v>35</v>
      </c>
      <c r="AL62" t="s">
        <v>35</v>
      </c>
    </row>
    <row r="63" spans="1:39" x14ac:dyDescent="0.2">
      <c r="A63" s="47" t="s">
        <v>23</v>
      </c>
      <c r="B63" s="104">
        <f>[61]Agosto!$G$5</f>
        <v>18</v>
      </c>
      <c r="C63" s="104">
        <f>[61]Agosto!$G$6</f>
        <v>26</v>
      </c>
      <c r="D63" s="104">
        <f>[61]Agosto!$G$7</f>
        <v>29</v>
      </c>
      <c r="E63" s="104">
        <f>[61]Agosto!$G$8</f>
        <v>48</v>
      </c>
      <c r="F63" s="104">
        <f>[61]Agosto!$G$9</f>
        <v>58</v>
      </c>
      <c r="G63" s="104">
        <f>[61]Agosto!$G$10</f>
        <v>33</v>
      </c>
      <c r="H63" s="104">
        <f>[61]Agosto!$G$11</f>
        <v>28</v>
      </c>
      <c r="I63" s="104">
        <f>[61]Agosto!$G$12</f>
        <v>37</v>
      </c>
      <c r="J63" s="104">
        <f>[61]Agosto!$G$13</f>
        <v>24</v>
      </c>
      <c r="K63" s="104">
        <f>[61]Agosto!$G$14</f>
        <v>17</v>
      </c>
      <c r="L63" s="104">
        <f>[61]Agosto!$G$15</f>
        <v>14</v>
      </c>
      <c r="M63" s="104">
        <f>[61]Agosto!$G$16</f>
        <v>18</v>
      </c>
      <c r="N63" s="104">
        <f>[61]Agosto!$G$17</f>
        <v>12</v>
      </c>
      <c r="O63" s="104">
        <f>[61]Agosto!$G$18</f>
        <v>17</v>
      </c>
      <c r="P63" s="104">
        <f>[61]Agosto!$G$19</f>
        <v>17</v>
      </c>
      <c r="Q63" s="104">
        <f>[61]Agosto!$G$20</f>
        <v>13</v>
      </c>
      <c r="R63" s="104">
        <f>[61]Agosto!$G$21</f>
        <v>14</v>
      </c>
      <c r="S63" s="104">
        <f>[61]Agosto!$G$22</f>
        <v>18</v>
      </c>
      <c r="T63" s="104">
        <f>[61]Agosto!$G$23</f>
        <v>18</v>
      </c>
      <c r="U63" s="104">
        <f>[61]Agosto!$G$24</f>
        <v>29</v>
      </c>
      <c r="V63" s="104">
        <f>[61]Agosto!$G$25</f>
        <v>23</v>
      </c>
      <c r="W63" s="104">
        <f>[61]Agosto!$G$26</f>
        <v>18</v>
      </c>
      <c r="X63" s="104">
        <f>[61]Agosto!$G$27</f>
        <v>20</v>
      </c>
      <c r="Y63" s="104">
        <f>[61]Agosto!$G$28</f>
        <v>60</v>
      </c>
      <c r="Z63" s="104">
        <f>[61]Agosto!$G$29</f>
        <v>40</v>
      </c>
      <c r="AA63" s="104">
        <f>[61]Agosto!$G$30</f>
        <v>23</v>
      </c>
      <c r="AB63" s="104">
        <f>[61]Agosto!$G$31</f>
        <v>27</v>
      </c>
      <c r="AC63" s="104">
        <f>[61]Agosto!$G$32</f>
        <v>35</v>
      </c>
      <c r="AD63" s="104">
        <f>[61]Agosto!$G$33</f>
        <v>20</v>
      </c>
      <c r="AE63" s="104">
        <f>[61]Agosto!$G$34</f>
        <v>17</v>
      </c>
      <c r="AF63" s="104">
        <f>[61]Agosto!$G$35</f>
        <v>15</v>
      </c>
      <c r="AG63" s="109">
        <f t="shared" si="3"/>
        <v>12</v>
      </c>
      <c r="AH63" s="108">
        <f t="shared" si="4"/>
        <v>25.35483870967742</v>
      </c>
      <c r="AL63" t="s">
        <v>35</v>
      </c>
    </row>
    <row r="64" spans="1:39" x14ac:dyDescent="0.2">
      <c r="A64" s="47" t="s">
        <v>34</v>
      </c>
      <c r="B64" s="104">
        <f>[62]Agosto!$G$5</f>
        <v>18</v>
      </c>
      <c r="C64" s="104">
        <f>[62]Agosto!$G$6</f>
        <v>24</v>
      </c>
      <c r="D64" s="104">
        <f>[62]Agosto!$G$7</f>
        <v>27</v>
      </c>
      <c r="E64" s="104">
        <f>[62]Agosto!$G$8</f>
        <v>49</v>
      </c>
      <c r="F64" s="104">
        <f>[62]Agosto!$G$9</f>
        <v>48</v>
      </c>
      <c r="G64" s="104">
        <f>[62]Agosto!$G$10</f>
        <v>32</v>
      </c>
      <c r="H64" s="104">
        <f>[62]Agosto!$G$11</f>
        <v>20</v>
      </c>
      <c r="I64" s="104">
        <f>[62]Agosto!$G$12</f>
        <v>47</v>
      </c>
      <c r="J64" s="104">
        <f>[62]Agosto!$G$13</f>
        <v>31</v>
      </c>
      <c r="K64" s="104">
        <f>[62]Agosto!$G$14</f>
        <v>22</v>
      </c>
      <c r="L64" s="104">
        <f>[62]Agosto!$G$15</f>
        <v>23</v>
      </c>
      <c r="M64" s="104">
        <f>[62]Agosto!$G$16</f>
        <v>15</v>
      </c>
      <c r="N64" s="104">
        <f>[62]Agosto!$G$17</f>
        <v>10</v>
      </c>
      <c r="O64" s="104">
        <f>[62]Agosto!$G$18</f>
        <v>13</v>
      </c>
      <c r="P64" s="104">
        <f>[62]Agosto!$G$19</f>
        <v>14</v>
      </c>
      <c r="Q64" s="104">
        <f>[62]Agosto!$G$20</f>
        <v>13</v>
      </c>
      <c r="R64" s="104">
        <f>[62]Agosto!$G$21</f>
        <v>14</v>
      </c>
      <c r="S64" s="104">
        <f>[62]Agosto!$G$22</f>
        <v>14</v>
      </c>
      <c r="T64" s="104">
        <f>[62]Agosto!$G$23</f>
        <v>14</v>
      </c>
      <c r="U64" s="104">
        <f>[62]Agosto!$G$24</f>
        <v>28</v>
      </c>
      <c r="V64" s="104">
        <f>[62]Agosto!$G$25</f>
        <v>19</v>
      </c>
      <c r="W64" s="104">
        <f>[62]Agosto!$G$26</f>
        <v>13</v>
      </c>
      <c r="X64" s="104">
        <f>[62]Agosto!$G$27</f>
        <v>14</v>
      </c>
      <c r="Y64" s="104">
        <f>[62]Agosto!$G$28</f>
        <v>27</v>
      </c>
      <c r="Z64" s="104">
        <f>[62]Agosto!$G$29</f>
        <v>45</v>
      </c>
      <c r="AA64" s="104">
        <f>[62]Agosto!$G$30</f>
        <v>33</v>
      </c>
      <c r="AB64" s="104">
        <f>[62]Agosto!$G$31</f>
        <v>23</v>
      </c>
      <c r="AC64" s="104">
        <f>[62]Agosto!$G$32</f>
        <v>24</v>
      </c>
      <c r="AD64" s="104">
        <f>[62]Agosto!$G$33</f>
        <v>20</v>
      </c>
      <c r="AE64" s="104">
        <f>[62]Agosto!$G$34</f>
        <v>17</v>
      </c>
      <c r="AF64" s="104">
        <f>[62]Agosto!$G$35</f>
        <v>17</v>
      </c>
      <c r="AG64" s="109">
        <f t="shared" si="3"/>
        <v>10</v>
      </c>
      <c r="AH64" s="108">
        <f t="shared" si="4"/>
        <v>23.483870967741936</v>
      </c>
      <c r="AI64" s="12" t="s">
        <v>35</v>
      </c>
      <c r="AJ64" t="s">
        <v>35</v>
      </c>
      <c r="AK64" t="s">
        <v>35</v>
      </c>
    </row>
    <row r="65" spans="1:39" x14ac:dyDescent="0.2">
      <c r="A65" s="47" t="s">
        <v>20</v>
      </c>
      <c r="B65" s="104">
        <f>[63]Agosto!$G$5</f>
        <v>26</v>
      </c>
      <c r="C65" s="104">
        <f>[63]Agosto!$G$6</f>
        <v>24</v>
      </c>
      <c r="D65" s="104">
        <f>[63]Agosto!$G$7</f>
        <v>21</v>
      </c>
      <c r="E65" s="104">
        <f>[63]Agosto!$G$8</f>
        <v>31</v>
      </c>
      <c r="F65" s="104">
        <f>[63]Agosto!$G$9</f>
        <v>42</v>
      </c>
      <c r="G65" s="104">
        <f>[63]Agosto!$G$10</f>
        <v>29</v>
      </c>
      <c r="H65" s="104">
        <f>[63]Agosto!$G$11</f>
        <v>27</v>
      </c>
      <c r="I65" s="104">
        <f>[63]Agosto!$G$12</f>
        <v>51</v>
      </c>
      <c r="J65" s="104">
        <f>[63]Agosto!$G$13</f>
        <v>26</v>
      </c>
      <c r="K65" s="104">
        <f>[63]Agosto!$G$14</f>
        <v>15</v>
      </c>
      <c r="L65" s="104">
        <f>[63]Agosto!$G$15</f>
        <v>21</v>
      </c>
      <c r="M65" s="104">
        <f>[63]Agosto!$G$16</f>
        <v>17</v>
      </c>
      <c r="N65" s="104">
        <f>[63]Agosto!$G$17</f>
        <v>13</v>
      </c>
      <c r="O65" s="104">
        <f>[63]Agosto!$G$18</f>
        <v>14</v>
      </c>
      <c r="P65" s="104">
        <f>[63]Agosto!$G$19</f>
        <v>20</v>
      </c>
      <c r="Q65" s="104">
        <f>[63]Agosto!$G$20</f>
        <v>26</v>
      </c>
      <c r="R65" s="104">
        <f>[63]Agosto!$G$21</f>
        <v>19</v>
      </c>
      <c r="S65" s="104">
        <f>[63]Agosto!$G$22</f>
        <v>18</v>
      </c>
      <c r="T65" s="104">
        <f>[63]Agosto!$G$23</f>
        <v>14</v>
      </c>
      <c r="U65" s="104">
        <f>[63]Agosto!$G$24</f>
        <v>29</v>
      </c>
      <c r="V65" s="104">
        <f>[63]Agosto!$G$25</f>
        <v>22</v>
      </c>
      <c r="W65" s="104">
        <f>[63]Agosto!$G$26</f>
        <v>15</v>
      </c>
      <c r="X65" s="104">
        <f>[63]Agosto!$G$27</f>
        <v>11</v>
      </c>
      <c r="Y65" s="104">
        <f>[63]Agosto!$G$28</f>
        <v>28</v>
      </c>
      <c r="Z65" s="104">
        <f>[63]Agosto!$G$29</f>
        <v>37</v>
      </c>
      <c r="AA65" s="104">
        <f>[63]Agosto!$G$30</f>
        <v>32</v>
      </c>
      <c r="AB65" s="104">
        <f>[63]Agosto!$G$31</f>
        <v>26</v>
      </c>
      <c r="AC65" s="104">
        <f>[63]Agosto!$G$32</f>
        <v>38</v>
      </c>
      <c r="AD65" s="104">
        <f>[63]Agosto!$G$33</f>
        <v>28</v>
      </c>
      <c r="AE65" s="104">
        <f>[63]Agosto!$G$34</f>
        <v>22</v>
      </c>
      <c r="AF65" s="104">
        <f>[63]Agosto!$G$35</f>
        <v>19</v>
      </c>
      <c r="AG65" s="109">
        <f t="shared" si="3"/>
        <v>11</v>
      </c>
      <c r="AH65" s="108">
        <f t="shared" si="4"/>
        <v>24.548387096774192</v>
      </c>
      <c r="AJ65" t="s">
        <v>35</v>
      </c>
    </row>
    <row r="66" spans="1:39" s="5" customFormat="1" ht="17.100000000000001" customHeight="1" x14ac:dyDescent="0.2">
      <c r="A66" s="75" t="s">
        <v>156</v>
      </c>
      <c r="B66" s="105">
        <f t="shared" ref="B66:AE66" si="5">MIN(B5:B65)</f>
        <v>18</v>
      </c>
      <c r="C66" s="105">
        <f t="shared" si="5"/>
        <v>21</v>
      </c>
      <c r="D66" s="105">
        <f t="shared" si="5"/>
        <v>16</v>
      </c>
      <c r="E66" s="105">
        <f t="shared" si="5"/>
        <v>23</v>
      </c>
      <c r="F66" s="105">
        <f t="shared" si="5"/>
        <v>31</v>
      </c>
      <c r="G66" s="105">
        <f t="shared" si="5"/>
        <v>29</v>
      </c>
      <c r="H66" s="105">
        <f t="shared" si="5"/>
        <v>20</v>
      </c>
      <c r="I66" s="105">
        <f t="shared" si="5"/>
        <v>30</v>
      </c>
      <c r="J66" s="105">
        <f t="shared" si="5"/>
        <v>19</v>
      </c>
      <c r="K66" s="105">
        <f t="shared" si="5"/>
        <v>15</v>
      </c>
      <c r="L66" s="105">
        <f t="shared" si="5"/>
        <v>13</v>
      </c>
      <c r="M66" s="105">
        <f t="shared" si="5"/>
        <v>14</v>
      </c>
      <c r="N66" s="105">
        <f t="shared" si="5"/>
        <v>10</v>
      </c>
      <c r="O66" s="105">
        <f t="shared" si="5"/>
        <v>13</v>
      </c>
      <c r="P66" s="105">
        <f t="shared" si="5"/>
        <v>13</v>
      </c>
      <c r="Q66" s="105">
        <f t="shared" si="5"/>
        <v>13</v>
      </c>
      <c r="R66" s="105">
        <f t="shared" si="5"/>
        <v>14</v>
      </c>
      <c r="S66" s="105">
        <f t="shared" si="5"/>
        <v>14</v>
      </c>
      <c r="T66" s="105">
        <f t="shared" si="5"/>
        <v>13</v>
      </c>
      <c r="U66" s="105">
        <f t="shared" si="5"/>
        <v>18</v>
      </c>
      <c r="V66" s="105">
        <f t="shared" si="5"/>
        <v>18</v>
      </c>
      <c r="W66" s="105">
        <f t="shared" si="5"/>
        <v>10</v>
      </c>
      <c r="X66" s="105">
        <f t="shared" si="5"/>
        <v>11</v>
      </c>
      <c r="Y66" s="105">
        <f t="shared" si="5"/>
        <v>14</v>
      </c>
      <c r="Z66" s="105">
        <f t="shared" si="5"/>
        <v>31</v>
      </c>
      <c r="AA66" s="105">
        <f t="shared" si="5"/>
        <v>15</v>
      </c>
      <c r="AB66" s="105">
        <f t="shared" si="5"/>
        <v>14</v>
      </c>
      <c r="AC66" s="105">
        <f t="shared" si="5"/>
        <v>22</v>
      </c>
      <c r="AD66" s="105">
        <f t="shared" si="5"/>
        <v>15</v>
      </c>
      <c r="AE66" s="105">
        <f t="shared" si="5"/>
        <v>15</v>
      </c>
      <c r="AF66" s="105">
        <f t="shared" ref="AF66" si="6">MIN(AF5:AF65)</f>
        <v>14</v>
      </c>
      <c r="AG66" s="109">
        <f>MIN(AG5:AG65)</f>
        <v>10</v>
      </c>
      <c r="AH66" s="108">
        <f>AVERAGE(AH5:AH65)</f>
        <v>30.187624942776502</v>
      </c>
      <c r="AL66" s="5" t="s">
        <v>35</v>
      </c>
      <c r="AM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J68" s="12" t="s">
        <v>35</v>
      </c>
      <c r="AL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  <c r="AM69" s="12" t="s">
        <v>35</v>
      </c>
    </row>
    <row r="70" spans="1:39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L71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9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9" x14ac:dyDescent="0.2">
      <c r="AG74" s="7"/>
    </row>
    <row r="79" spans="1:39" x14ac:dyDescent="0.2">
      <c r="P79" s="2" t="s">
        <v>35</v>
      </c>
      <c r="AE79" s="2" t="s">
        <v>35</v>
      </c>
      <c r="AI79" t="s">
        <v>35</v>
      </c>
    </row>
    <row r="80" spans="1:39" x14ac:dyDescent="0.2">
      <c r="T80" s="2" t="s">
        <v>35</v>
      </c>
      <c r="Z80" s="2" t="s">
        <v>35</v>
      </c>
    </row>
    <row r="82" spans="7:38" x14ac:dyDescent="0.2">
      <c r="N82" s="2" t="s">
        <v>35</v>
      </c>
    </row>
    <row r="83" spans="7:38" x14ac:dyDescent="0.2">
      <c r="G83" s="2" t="s">
        <v>35</v>
      </c>
    </row>
    <row r="85" spans="7:38" x14ac:dyDescent="0.2">
      <c r="J85" s="2" t="s">
        <v>35</v>
      </c>
      <c r="AL85" s="12" t="s">
        <v>35</v>
      </c>
    </row>
  </sheetData>
  <mergeCells count="34">
    <mergeCell ref="X3:X4"/>
    <mergeCell ref="J3:J4"/>
    <mergeCell ref="S3:S4"/>
    <mergeCell ref="AF3:AF4"/>
    <mergeCell ref="M3:M4"/>
    <mergeCell ref="W3:W4"/>
    <mergeCell ref="B2:AH2"/>
    <mergeCell ref="C3:C4"/>
    <mergeCell ref="D3:D4"/>
    <mergeCell ref="E3:E4"/>
    <mergeCell ref="F3:F4"/>
    <mergeCell ref="G3:G4"/>
    <mergeCell ref="H3:H4"/>
    <mergeCell ref="R3:R4"/>
    <mergeCell ref="I3:I4"/>
    <mergeCell ref="T3:T4"/>
    <mergeCell ref="U3:U4"/>
    <mergeCell ref="L3:L4"/>
    <mergeCell ref="A2:A4"/>
    <mergeCell ref="B3:B4"/>
    <mergeCell ref="K3:K4"/>
    <mergeCell ref="V3:V4"/>
    <mergeCell ref="A1:AH1"/>
    <mergeCell ref="Z3:Z4"/>
    <mergeCell ref="AE3:AE4"/>
    <mergeCell ref="AA3:AA4"/>
    <mergeCell ref="AB3:AB4"/>
    <mergeCell ref="AC3:AC4"/>
    <mergeCell ref="AD3:AD4"/>
    <mergeCell ref="Y3:Y4"/>
    <mergeCell ref="N3:N4"/>
    <mergeCell ref="O3:O4"/>
    <mergeCell ref="P3:P4"/>
    <mergeCell ref="Q3:Q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8"/>
  <sheetViews>
    <sheetView topLeftCell="A21" zoomScale="90" zoomScaleNormal="90" workbookViewId="0">
      <selection activeCell="A39" sqref="A39"/>
    </sheetView>
  </sheetViews>
  <sheetFormatPr defaultRowHeight="12.75" x14ac:dyDescent="0.2"/>
  <cols>
    <col min="1" max="1" width="43.140625" style="2" bestFit="1" customWidth="1"/>
    <col min="2" max="2" width="5.42578125" style="3" bestFit="1" customWidth="1"/>
    <col min="3" max="3" width="6.42578125" style="3" bestFit="1" customWidth="1"/>
    <col min="4" max="27" width="5.42578125" style="3" bestFit="1" customWidth="1"/>
    <col min="28" max="28" width="5.85546875" style="3" bestFit="1" customWidth="1"/>
    <col min="29" max="30" width="5.42578125" style="3" bestFit="1" customWidth="1"/>
    <col min="31" max="31" width="5.42578125" style="3" customWidth="1"/>
    <col min="32" max="32" width="6.85546875" style="3" bestFit="1" customWidth="1"/>
    <col min="33" max="33" width="7.42578125" style="7" bestFit="1" customWidth="1"/>
  </cols>
  <sheetData>
    <row r="1" spans="1:34" ht="20.100000000000001" customHeight="1" x14ac:dyDescent="0.2">
      <c r="A1" s="136" t="s">
        <v>161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4" s="4" customFormat="1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[1]Agosto!$H$5</f>
        <v>10.8</v>
      </c>
      <c r="C5" s="102">
        <f>[1]Agosto!$H$6</f>
        <v>12.96</v>
      </c>
      <c r="D5" s="102">
        <f>[1]Agosto!$H$7</f>
        <v>12.96</v>
      </c>
      <c r="E5" s="102">
        <f>[1]Agosto!$H$8</f>
        <v>13.32</v>
      </c>
      <c r="F5" s="102">
        <f>[1]Agosto!$H$9</f>
        <v>7.9200000000000008</v>
      </c>
      <c r="G5" s="102">
        <f>[1]Agosto!$H$10</f>
        <v>8.2799999999999994</v>
      </c>
      <c r="H5" s="102">
        <f>[1]Agosto!$H$11</f>
        <v>7.9200000000000008</v>
      </c>
      <c r="I5" s="102">
        <f>[1]Agosto!$H$12</f>
        <v>15.48</v>
      </c>
      <c r="J5" s="102">
        <f>[1]Agosto!$H$13</f>
        <v>11.520000000000001</v>
      </c>
      <c r="K5" s="102">
        <f>[1]Agosto!$H$14</f>
        <v>9</v>
      </c>
      <c r="L5" s="102">
        <f>[1]Agosto!$H$15</f>
        <v>9</v>
      </c>
      <c r="M5" s="102">
        <f>[1]Agosto!$H$16</f>
        <v>10.8</v>
      </c>
      <c r="N5" s="102">
        <f>[1]Agosto!$H$17</f>
        <v>6.84</v>
      </c>
      <c r="O5" s="102">
        <f>[1]Agosto!$H$18</f>
        <v>7.9200000000000008</v>
      </c>
      <c r="P5" s="102">
        <f>[1]Agosto!$H$19</f>
        <v>8.64</v>
      </c>
      <c r="Q5" s="102">
        <f>[1]Agosto!$H$20</f>
        <v>9</v>
      </c>
      <c r="R5" s="102">
        <f>[1]Agosto!$H$21</f>
        <v>8.64</v>
      </c>
      <c r="S5" s="102">
        <f>[1]Agosto!$H$22</f>
        <v>14.04</v>
      </c>
      <c r="T5" s="102">
        <f>[1]Agosto!$H$23</f>
        <v>20.88</v>
      </c>
      <c r="U5" s="102">
        <f>[1]Agosto!$H$24</f>
        <v>11.879999999999999</v>
      </c>
      <c r="V5" s="102">
        <f>[1]Agosto!$H$25</f>
        <v>9.3600000000000012</v>
      </c>
      <c r="W5" s="102">
        <f>[1]Agosto!$H$26</f>
        <v>20.88</v>
      </c>
      <c r="X5" s="102">
        <f>[1]Agosto!$H$27</f>
        <v>14.4</v>
      </c>
      <c r="Y5" s="102">
        <f>[1]Agosto!$H$28</f>
        <v>14.04</v>
      </c>
      <c r="Z5" s="102">
        <f>[1]Agosto!$H$29</f>
        <v>11.879999999999999</v>
      </c>
      <c r="AA5" s="102">
        <f>[1]Agosto!$H$30</f>
        <v>9</v>
      </c>
      <c r="AB5" s="102">
        <f>[1]Agosto!$H$31</f>
        <v>6.12</v>
      </c>
      <c r="AC5" s="102">
        <f>[1]Agosto!$H$32</f>
        <v>8.64</v>
      </c>
      <c r="AD5" s="102">
        <f>[1]Agosto!$H$33</f>
        <v>8.2799999999999994</v>
      </c>
      <c r="AE5" s="102">
        <f>[1]Agosto!$H$34</f>
        <v>14.4</v>
      </c>
      <c r="AF5" s="102">
        <f>[1]Agosto!$H$35</f>
        <v>12.24</v>
      </c>
      <c r="AG5" s="109">
        <f t="shared" ref="AG5:AG10" si="1">MAX(B5:AF5)</f>
        <v>20.88</v>
      </c>
      <c r="AH5" s="108">
        <f t="shared" ref="AH5:AH10" si="2">AVERAGE(B5:AF5)</f>
        <v>11.194838709677418</v>
      </c>
    </row>
    <row r="6" spans="1:34" s="5" customFormat="1" x14ac:dyDescent="0.2">
      <c r="A6" s="47" t="s">
        <v>291</v>
      </c>
      <c r="B6" s="102" t="str">
        <f>[2]Agosto!$H$5</f>
        <v>*</v>
      </c>
      <c r="C6" s="102" t="str">
        <f>[2]Agosto!$H$6</f>
        <v>*</v>
      </c>
      <c r="D6" s="102" t="str">
        <f>[2]Agosto!$H$7</f>
        <v>*</v>
      </c>
      <c r="E6" s="102" t="str">
        <f>[2]Agosto!$H$8</f>
        <v>*</v>
      </c>
      <c r="F6" s="102" t="str">
        <f>[2]Agosto!$H$9</f>
        <v>*</v>
      </c>
      <c r="G6" s="102" t="str">
        <f>[2]Agosto!$H$10</f>
        <v>*</v>
      </c>
      <c r="H6" s="102" t="str">
        <f>[2]Agosto!$H$11</f>
        <v>*</v>
      </c>
      <c r="I6" s="102" t="str">
        <f>[2]Agosto!$H$12</f>
        <v>*</v>
      </c>
      <c r="J6" s="102" t="str">
        <f>[2]Agosto!$H$13</f>
        <v>*</v>
      </c>
      <c r="K6" s="102" t="str">
        <f>[2]Agosto!$H$14</f>
        <v>*</v>
      </c>
      <c r="L6" s="102" t="str">
        <f>[2]Agosto!$H$15</f>
        <v>*</v>
      </c>
      <c r="M6" s="102" t="str">
        <f>[2]Agosto!$H$16</f>
        <v>*</v>
      </c>
      <c r="N6" s="102" t="str">
        <f>[2]Agosto!$H$17</f>
        <v>*</v>
      </c>
      <c r="O6" s="102" t="str">
        <f>[2]Agosto!$H$18</f>
        <v>*</v>
      </c>
      <c r="P6" s="102" t="str">
        <f>[2]Agosto!$H$19</f>
        <v>*</v>
      </c>
      <c r="Q6" s="102" t="str">
        <f>[2]Agosto!$H$20</f>
        <v>*</v>
      </c>
      <c r="R6" s="102" t="str">
        <f>[2]Agosto!$H$21</f>
        <v>*</v>
      </c>
      <c r="S6" s="102" t="str">
        <f>[2]Agosto!$H$22</f>
        <v>*</v>
      </c>
      <c r="T6" s="102" t="str">
        <f>[2]Agosto!$H$23</f>
        <v>*</v>
      </c>
      <c r="U6" s="102" t="str">
        <f>[2]Agosto!$H$24</f>
        <v>*</v>
      </c>
      <c r="V6" s="102">
        <f>[2]Agosto!$H$25</f>
        <v>19.8</v>
      </c>
      <c r="W6" s="102">
        <f>[2]Agosto!$H$26</f>
        <v>23.759999999999998</v>
      </c>
      <c r="X6" s="102">
        <f>[2]Agosto!$H$27</f>
        <v>28.44</v>
      </c>
      <c r="Y6" s="102">
        <f>[2]Agosto!$H$28</f>
        <v>17.64</v>
      </c>
      <c r="Z6" s="102">
        <f>[2]Agosto!$H$29</f>
        <v>15.840000000000002</v>
      </c>
      <c r="AA6" s="102">
        <f>[2]Agosto!$H$30</f>
        <v>14.4</v>
      </c>
      <c r="AB6" s="102">
        <f>[2]Agosto!$H$31</f>
        <v>12.24</v>
      </c>
      <c r="AC6" s="102">
        <f>[2]Agosto!$H$32</f>
        <v>17.28</v>
      </c>
      <c r="AD6" s="102">
        <f>[2]Agosto!$H$33</f>
        <v>17.28</v>
      </c>
      <c r="AE6" s="102">
        <f>[2]Agosto!$H$34</f>
        <v>22.68</v>
      </c>
      <c r="AF6" s="102">
        <f>[2]Agosto!$H$35</f>
        <v>21.6</v>
      </c>
      <c r="AG6" s="109">
        <f t="shared" si="1"/>
        <v>28.44</v>
      </c>
      <c r="AH6" s="108">
        <f t="shared" si="2"/>
        <v>19.17818181818182</v>
      </c>
    </row>
    <row r="7" spans="1:34" s="5" customFormat="1" x14ac:dyDescent="0.2">
      <c r="A7" s="47" t="s">
        <v>289</v>
      </c>
      <c r="B7" s="104" t="str">
        <f>[3]Agosto!$H$5</f>
        <v>*</v>
      </c>
      <c r="C7" s="104" t="str">
        <f>[3]Agosto!$H$6</f>
        <v>*</v>
      </c>
      <c r="D7" s="104" t="str">
        <f>[3]Agosto!$H$7</f>
        <v>*</v>
      </c>
      <c r="E7" s="104" t="str">
        <f>[3]Agosto!$H$8</f>
        <v>*</v>
      </c>
      <c r="F7" s="104" t="str">
        <f>[3]Agosto!$H$9</f>
        <v>*</v>
      </c>
      <c r="G7" s="104" t="str">
        <f>[3]Agosto!$H$10</f>
        <v>*</v>
      </c>
      <c r="H7" s="104" t="str">
        <f>[3]Agosto!$H$11</f>
        <v>*</v>
      </c>
      <c r="I7" s="104" t="str">
        <f>[3]Agosto!$H$12</f>
        <v>*</v>
      </c>
      <c r="J7" s="104" t="str">
        <f>[3]Agosto!$H$13</f>
        <v>*</v>
      </c>
      <c r="K7" s="104" t="str">
        <f>[3]Agosto!$H$14</f>
        <v>*</v>
      </c>
      <c r="L7" s="104" t="str">
        <f>[3]Agosto!$H$15</f>
        <v>*</v>
      </c>
      <c r="M7" s="104" t="str">
        <f>[3]Agosto!$H$16</f>
        <v>*</v>
      </c>
      <c r="N7" s="104" t="str">
        <f>[3]Agosto!$H$17</f>
        <v>*</v>
      </c>
      <c r="O7" s="104">
        <f>[3]Agosto!$H$18</f>
        <v>16.2</v>
      </c>
      <c r="P7" s="104">
        <f>[3]Agosto!$H$19</f>
        <v>19.8</v>
      </c>
      <c r="Q7" s="104">
        <f>[3]Agosto!$H$20</f>
        <v>16.2</v>
      </c>
      <c r="R7" s="104">
        <f>[3]Agosto!$H$21</f>
        <v>13.32</v>
      </c>
      <c r="S7" s="104">
        <f>[3]Agosto!$H$22</f>
        <v>18.36</v>
      </c>
      <c r="T7" s="104">
        <f>[3]Agosto!$H$23</f>
        <v>21.96</v>
      </c>
      <c r="U7" s="104">
        <f>[3]Agosto!$H$24</f>
        <v>21.6</v>
      </c>
      <c r="V7" s="104">
        <f>[3]Agosto!$H$25</f>
        <v>18.36</v>
      </c>
      <c r="W7" s="104">
        <f>[3]Agosto!$H$26</f>
        <v>27</v>
      </c>
      <c r="X7" s="104">
        <f>[3]Agosto!$H$27</f>
        <v>21.240000000000002</v>
      </c>
      <c r="Y7" s="104">
        <f>[3]Agosto!$H$28</f>
        <v>20.16</v>
      </c>
      <c r="Z7" s="104">
        <f>[3]Agosto!$H$29</f>
        <v>23.400000000000002</v>
      </c>
      <c r="AA7" s="104">
        <f>[3]Agosto!$H$30</f>
        <v>17.28</v>
      </c>
      <c r="AB7" s="104">
        <f>[3]Agosto!$H$31</f>
        <v>19.8</v>
      </c>
      <c r="AC7" s="104">
        <f>[3]Agosto!$H$32</f>
        <v>29.52</v>
      </c>
      <c r="AD7" s="104">
        <f>[3]Agosto!$H$33</f>
        <v>39.96</v>
      </c>
      <c r="AE7" s="104">
        <f>[3]Agosto!$H$34</f>
        <v>18.720000000000002</v>
      </c>
      <c r="AF7" s="104">
        <f>[3]Agosto!$H$35</f>
        <v>24.12</v>
      </c>
      <c r="AG7" s="109">
        <f t="shared" si="1"/>
        <v>39.96</v>
      </c>
      <c r="AH7" s="108">
        <f t="shared" si="2"/>
        <v>21.5</v>
      </c>
    </row>
    <row r="8" spans="1:34" x14ac:dyDescent="0.2">
      <c r="A8" s="47" t="s">
        <v>0</v>
      </c>
      <c r="B8" s="104">
        <f>[4]Agosto!$H$5</f>
        <v>17.28</v>
      </c>
      <c r="C8" s="104">
        <f>[4]Agosto!$H$6</f>
        <v>15.840000000000002</v>
      </c>
      <c r="D8" s="104">
        <f>[4]Agosto!$H$7</f>
        <v>12.96</v>
      </c>
      <c r="E8" s="104">
        <f>[4]Agosto!$H$8</f>
        <v>19.079999999999998</v>
      </c>
      <c r="F8" s="104">
        <f>[4]Agosto!$H$9</f>
        <v>6.48</v>
      </c>
      <c r="G8" s="104">
        <f>[4]Agosto!$H$10</f>
        <v>14.4</v>
      </c>
      <c r="H8" s="104">
        <f>[4]Agosto!$H$11</f>
        <v>7.9200000000000008</v>
      </c>
      <c r="I8" s="104">
        <f>[4]Agosto!$H$12</f>
        <v>11.879999999999999</v>
      </c>
      <c r="J8" s="104">
        <f>[4]Agosto!$H$13</f>
        <v>5.4</v>
      </c>
      <c r="K8" s="104">
        <f>[4]Agosto!$H$14</f>
        <v>9.3600000000000012</v>
      </c>
      <c r="L8" s="104">
        <f>[4]Agosto!$H$15</f>
        <v>11.16</v>
      </c>
      <c r="M8" s="104">
        <f>[4]Agosto!$H$16</f>
        <v>14.4</v>
      </c>
      <c r="N8" s="104">
        <f>[4]Agosto!$H$17</f>
        <v>9</v>
      </c>
      <c r="O8" s="104">
        <f>[4]Agosto!$H$18</f>
        <v>6.12</v>
      </c>
      <c r="P8" s="104">
        <f>[4]Agosto!$H$19</f>
        <v>14.04</v>
      </c>
      <c r="Q8" s="104">
        <f>[4]Agosto!$H$20</f>
        <v>17.64</v>
      </c>
      <c r="R8" s="104">
        <f>[4]Agosto!$H$21</f>
        <v>14.04</v>
      </c>
      <c r="S8" s="104">
        <f>[4]Agosto!$H$22</f>
        <v>21.6</v>
      </c>
      <c r="T8" s="104">
        <f>[4]Agosto!$H$23</f>
        <v>28.08</v>
      </c>
      <c r="U8" s="104">
        <f>[4]Agosto!$H$24</f>
        <v>7.5600000000000005</v>
      </c>
      <c r="V8" s="104">
        <f>[4]Agosto!$H$25</f>
        <v>16.2</v>
      </c>
      <c r="W8" s="104">
        <f>[4]Agosto!$H$26</f>
        <v>25.2</v>
      </c>
      <c r="X8" s="104">
        <f>[4]Agosto!$H$27</f>
        <v>17.64</v>
      </c>
      <c r="Y8" s="104">
        <f>[4]Agosto!$H$28</f>
        <v>10.8</v>
      </c>
      <c r="Z8" s="104">
        <f>[4]Agosto!$H$29</f>
        <v>7.2</v>
      </c>
      <c r="AA8" s="104">
        <f>[4]Agosto!$H$30</f>
        <v>5.7600000000000007</v>
      </c>
      <c r="AB8" s="104">
        <f>[4]Agosto!$H$31</f>
        <v>8.2799999999999994</v>
      </c>
      <c r="AC8" s="104">
        <f>[4]Agosto!$H$32</f>
        <v>13.32</v>
      </c>
      <c r="AD8" s="104">
        <f>[4]Agosto!$H$33</f>
        <v>18.36</v>
      </c>
      <c r="AE8" s="104">
        <f>[4]Agosto!$H$34</f>
        <v>24.48</v>
      </c>
      <c r="AF8" s="104">
        <f>[4]Agosto!$H$35</f>
        <v>23.759999999999998</v>
      </c>
      <c r="AG8" s="109">
        <f t="shared" si="1"/>
        <v>28.08</v>
      </c>
      <c r="AH8" s="108">
        <f t="shared" si="2"/>
        <v>14.04</v>
      </c>
    </row>
    <row r="9" spans="1:34" x14ac:dyDescent="0.2">
      <c r="A9" s="47" t="s">
        <v>301</v>
      </c>
      <c r="B9" s="104" t="str">
        <f>[5]Agosto!$H$5</f>
        <v>*</v>
      </c>
      <c r="C9" s="104" t="str">
        <f>[5]Agosto!$H$6</f>
        <v>*</v>
      </c>
      <c r="D9" s="104" t="str">
        <f>[5]Agosto!$H$7</f>
        <v>*</v>
      </c>
      <c r="E9" s="104" t="str">
        <f>[5]Agosto!$H$8</f>
        <v>*</v>
      </c>
      <c r="F9" s="104" t="str">
        <f>[5]Agosto!$H$9</f>
        <v>*</v>
      </c>
      <c r="G9" s="104" t="str">
        <f>[5]Agosto!$H$10</f>
        <v>*</v>
      </c>
      <c r="H9" s="104" t="str">
        <f>[5]Agosto!$H$11</f>
        <v>*</v>
      </c>
      <c r="I9" s="104" t="str">
        <f>[5]Agosto!$H$12</f>
        <v>*</v>
      </c>
      <c r="J9" s="104" t="str">
        <f>[5]Agosto!$H$13</f>
        <v>*</v>
      </c>
      <c r="K9" s="104" t="str">
        <f>[5]Agosto!$H$14</f>
        <v>*</v>
      </c>
      <c r="L9" s="104" t="str">
        <f>[5]Agosto!$H$15</f>
        <v>*</v>
      </c>
      <c r="M9" s="104" t="str">
        <f>[5]Agosto!$H$16</f>
        <v>*</v>
      </c>
      <c r="N9" s="104" t="str">
        <f>[5]Agosto!$H$17</f>
        <v>*</v>
      </c>
      <c r="O9" s="104" t="str">
        <f>[5]Agosto!$H$18</f>
        <v>*</v>
      </c>
      <c r="P9" s="104" t="str">
        <f>[5]Agosto!$H$19</f>
        <v>*</v>
      </c>
      <c r="Q9" s="104" t="str">
        <f>[5]Agosto!$H$20</f>
        <v>*</v>
      </c>
      <c r="R9" s="104" t="str">
        <f>[5]Agosto!$H$21</f>
        <v>*</v>
      </c>
      <c r="S9" s="104" t="str">
        <f>[5]Agosto!$H$22</f>
        <v>*</v>
      </c>
      <c r="T9" s="104" t="str">
        <f>[5]Agosto!$H$23</f>
        <v>*</v>
      </c>
      <c r="U9" s="104" t="str">
        <f>[5]Agosto!$H$24</f>
        <v>*</v>
      </c>
      <c r="V9" s="104" t="str">
        <f>[5]Agosto!$H$25</f>
        <v>*</v>
      </c>
      <c r="W9" s="104" t="str">
        <f>[5]Agosto!$H$26</f>
        <v>*</v>
      </c>
      <c r="X9" s="104" t="str">
        <f>[5]Agosto!$H$27</f>
        <v>*</v>
      </c>
      <c r="Y9" s="104" t="str">
        <f>[5]Agosto!$H$28</f>
        <v>*</v>
      </c>
      <c r="Z9" s="104" t="str">
        <f>[5]Agosto!$H$29</f>
        <v>*</v>
      </c>
      <c r="AA9" s="104" t="str">
        <f>[5]Agosto!$H$30</f>
        <v>*</v>
      </c>
      <c r="AB9" s="104" t="str">
        <f>[5]Agosto!$H$31</f>
        <v>*</v>
      </c>
      <c r="AC9" s="104" t="str">
        <f>[5]Agosto!$H$32</f>
        <v>*</v>
      </c>
      <c r="AD9" s="104" t="str">
        <f>[5]Agosto!$H$33</f>
        <v>*</v>
      </c>
      <c r="AE9" s="104">
        <f>[5]Agosto!$H$34</f>
        <v>28.08</v>
      </c>
      <c r="AF9" s="104">
        <f>[5]Agosto!$H$35</f>
        <v>24.840000000000003</v>
      </c>
      <c r="AG9" s="109">
        <f t="shared" si="1"/>
        <v>28.08</v>
      </c>
      <c r="AH9" s="108">
        <f t="shared" si="2"/>
        <v>26.46</v>
      </c>
    </row>
    <row r="10" spans="1:34" x14ac:dyDescent="0.2">
      <c r="A10" s="47" t="s">
        <v>81</v>
      </c>
      <c r="B10" s="104">
        <f>[6]Agosto!$H$5</f>
        <v>20.88</v>
      </c>
      <c r="C10" s="104">
        <f>[6]Agosto!$H$6</f>
        <v>23.040000000000003</v>
      </c>
      <c r="D10" s="104">
        <f>[6]Agosto!$H$7</f>
        <v>15.840000000000002</v>
      </c>
      <c r="E10" s="104">
        <f>[6]Agosto!$H$8</f>
        <v>14.76</v>
      </c>
      <c r="F10" s="104">
        <f>[6]Agosto!$H$9</f>
        <v>10.08</v>
      </c>
      <c r="G10" s="104">
        <f>[6]Agosto!$H$10</f>
        <v>20.16</v>
      </c>
      <c r="H10" s="104">
        <f>[6]Agosto!$H$11</f>
        <v>13.32</v>
      </c>
      <c r="I10" s="104">
        <f>[6]Agosto!$H$12</f>
        <v>20.16</v>
      </c>
      <c r="J10" s="104">
        <f>[6]Agosto!$H$13</f>
        <v>14.76</v>
      </c>
      <c r="K10" s="104">
        <f>[6]Agosto!$H$14</f>
        <v>11.520000000000001</v>
      </c>
      <c r="L10" s="104">
        <f>[6]Agosto!$H$15</f>
        <v>10.08</v>
      </c>
      <c r="M10" s="104">
        <f>[6]Agosto!$H$16</f>
        <v>14.4</v>
      </c>
      <c r="N10" s="104">
        <f>[6]Agosto!$H$17</f>
        <v>9.7200000000000006</v>
      </c>
      <c r="O10" s="104">
        <f>[6]Agosto!$H$18</f>
        <v>6.48</v>
      </c>
      <c r="P10" s="104">
        <f>[6]Agosto!$H$19</f>
        <v>15.840000000000002</v>
      </c>
      <c r="Q10" s="104">
        <f>[6]Agosto!$H$20</f>
        <v>19.079999999999998</v>
      </c>
      <c r="R10" s="104">
        <f>[6]Agosto!$H$21</f>
        <v>14.4</v>
      </c>
      <c r="S10" s="104">
        <f>[6]Agosto!$H$22</f>
        <v>24.12</v>
      </c>
      <c r="T10" s="104">
        <f>[6]Agosto!$H$23</f>
        <v>30.96</v>
      </c>
      <c r="U10" s="104">
        <f>[6]Agosto!$H$24</f>
        <v>21.6</v>
      </c>
      <c r="V10" s="104">
        <f>[6]Agosto!$H$25</f>
        <v>16.920000000000002</v>
      </c>
      <c r="W10" s="104">
        <f>[6]Agosto!$H$26</f>
        <v>27.36</v>
      </c>
      <c r="X10" s="104">
        <f>[6]Agosto!$H$27</f>
        <v>25.56</v>
      </c>
      <c r="Y10" s="104">
        <f>[6]Agosto!$H$28</f>
        <v>20.52</v>
      </c>
      <c r="Z10" s="104">
        <f>[6]Agosto!$H$29</f>
        <v>16.2</v>
      </c>
      <c r="AA10" s="104">
        <f>[6]Agosto!$H$30</f>
        <v>12.96</v>
      </c>
      <c r="AB10" s="104">
        <f>[6]Agosto!$H$31</f>
        <v>7.9200000000000008</v>
      </c>
      <c r="AC10" s="104">
        <f>[6]Agosto!$H$32</f>
        <v>12.24</v>
      </c>
      <c r="AD10" s="104">
        <f>[6]Agosto!$H$33</f>
        <v>17.28</v>
      </c>
      <c r="AE10" s="104">
        <f>[6]Agosto!$H$34</f>
        <v>23.400000000000002</v>
      </c>
      <c r="AF10" s="104">
        <f>[6]Agosto!$H$35</f>
        <v>21.240000000000002</v>
      </c>
      <c r="AG10" s="109">
        <f t="shared" si="1"/>
        <v>30.96</v>
      </c>
      <c r="AH10" s="108">
        <f t="shared" si="2"/>
        <v>17.187096774193545</v>
      </c>
    </row>
    <row r="11" spans="1:34" x14ac:dyDescent="0.2">
      <c r="A11" s="47" t="s">
        <v>1</v>
      </c>
      <c r="B11" s="104">
        <f>[7]Agosto!$H$5</f>
        <v>19.8</v>
      </c>
      <c r="C11" s="104">
        <f>[7]Agosto!$H$6</f>
        <v>14.04</v>
      </c>
      <c r="D11" s="104">
        <f>[7]Agosto!$H$7</f>
        <v>15.120000000000001</v>
      </c>
      <c r="E11" s="104">
        <f>[7]Agosto!$H$8</f>
        <v>15.120000000000001</v>
      </c>
      <c r="F11" s="104">
        <f>[7]Agosto!$H$9</f>
        <v>8.64</v>
      </c>
      <c r="G11" s="104">
        <f>[7]Agosto!$H$10</f>
        <v>11.879999999999999</v>
      </c>
      <c r="H11" s="104">
        <f>[7]Agosto!$H$11</f>
        <v>10.08</v>
      </c>
      <c r="I11" s="104">
        <f>[7]Agosto!$H$12</f>
        <v>10.08</v>
      </c>
      <c r="J11" s="104">
        <f>[7]Agosto!$H$13</f>
        <v>9.3600000000000012</v>
      </c>
      <c r="K11" s="104">
        <f>[7]Agosto!$H$14</f>
        <v>11.520000000000001</v>
      </c>
      <c r="L11" s="104">
        <f>[7]Agosto!$H$15</f>
        <v>13.68</v>
      </c>
      <c r="M11" s="104">
        <f>[7]Agosto!$H$16</f>
        <v>11.520000000000001</v>
      </c>
      <c r="N11" s="104">
        <f>[7]Agosto!$H$17</f>
        <v>4.6800000000000006</v>
      </c>
      <c r="O11" s="104">
        <f>[7]Agosto!$H$18</f>
        <v>11.520000000000001</v>
      </c>
      <c r="P11" s="104">
        <f>[7]Agosto!$H$19</f>
        <v>2.52</v>
      </c>
      <c r="Q11" s="104">
        <f>[7]Agosto!$H$20</f>
        <v>9.3600000000000012</v>
      </c>
      <c r="R11" s="104">
        <f>[7]Agosto!$H$21</f>
        <v>6.48</v>
      </c>
      <c r="S11" s="104">
        <f>[7]Agosto!$H$22</f>
        <v>16.559999999999999</v>
      </c>
      <c r="T11" s="104">
        <f>[7]Agosto!$H$23</f>
        <v>29.16</v>
      </c>
      <c r="U11" s="104">
        <f>[7]Agosto!$H$24</f>
        <v>20.52</v>
      </c>
      <c r="V11" s="104">
        <f>[7]Agosto!$H$25</f>
        <v>26.28</v>
      </c>
      <c r="W11" s="104">
        <f>[7]Agosto!$H$26</f>
        <v>22.68</v>
      </c>
      <c r="X11" s="104">
        <f>[7]Agosto!$H$27</f>
        <v>20.16</v>
      </c>
      <c r="Y11" s="104">
        <f>[7]Agosto!$H$28</f>
        <v>7.2</v>
      </c>
      <c r="Z11" s="104">
        <f>[7]Agosto!$H$29</f>
        <v>9.3600000000000012</v>
      </c>
      <c r="AA11" s="104">
        <f>[7]Agosto!$H$30</f>
        <v>6.48</v>
      </c>
      <c r="AB11" s="104">
        <f>[7]Agosto!$H$31</f>
        <v>10.44</v>
      </c>
      <c r="AC11" s="104">
        <f>[7]Agosto!$H$32</f>
        <v>3.9600000000000004</v>
      </c>
      <c r="AD11" s="104">
        <f>[7]Agosto!$H$33</f>
        <v>3.9600000000000004</v>
      </c>
      <c r="AE11" s="104">
        <f>[7]Agosto!$H$34</f>
        <v>10.8</v>
      </c>
      <c r="AF11" s="104">
        <f>[7]Agosto!$H$35</f>
        <v>19.079999999999998</v>
      </c>
      <c r="AG11" s="109">
        <f t="shared" ref="AG11:AG65" si="3">MAX(B11:AF11)</f>
        <v>29.16</v>
      </c>
      <c r="AH11" s="108">
        <f t="shared" ref="AH11:AH65" si="4">AVERAGE(B11:AF11)</f>
        <v>12.646451612903228</v>
      </c>
    </row>
    <row r="12" spans="1:34" x14ac:dyDescent="0.2">
      <c r="A12" s="47" t="s">
        <v>285</v>
      </c>
      <c r="B12" s="104" t="str">
        <f>[8]Agosto!$H$5</f>
        <v>*</v>
      </c>
      <c r="C12" s="104" t="str">
        <f>[8]Agosto!$H$6</f>
        <v>*</v>
      </c>
      <c r="D12" s="104" t="str">
        <f>[8]Agosto!$H$7</f>
        <v>*</v>
      </c>
      <c r="E12" s="104" t="str">
        <f>[8]Agosto!$H$8</f>
        <v>*</v>
      </c>
      <c r="F12" s="104" t="str">
        <f>[8]Agosto!$H$9</f>
        <v>*</v>
      </c>
      <c r="G12" s="104">
        <f>[8]Agosto!$H$10</f>
        <v>5.4</v>
      </c>
      <c r="H12" s="104">
        <f>[8]Agosto!$H$11</f>
        <v>10.8</v>
      </c>
      <c r="I12" s="104">
        <f>[8]Agosto!$H$12</f>
        <v>18</v>
      </c>
      <c r="J12" s="104">
        <f>[8]Agosto!$H$13</f>
        <v>17.28</v>
      </c>
      <c r="K12" s="104">
        <f>[8]Agosto!$H$14</f>
        <v>12.96</v>
      </c>
      <c r="L12" s="104">
        <f>[8]Agosto!$H$15</f>
        <v>11.520000000000001</v>
      </c>
      <c r="M12" s="104">
        <f>[8]Agosto!$H$16</f>
        <v>11.879999999999999</v>
      </c>
      <c r="N12" s="104">
        <f>[8]Agosto!$H$17</f>
        <v>8.2799999999999994</v>
      </c>
      <c r="O12" s="104">
        <f>[8]Agosto!$H$18</f>
        <v>14.04</v>
      </c>
      <c r="P12" s="104">
        <f>[8]Agosto!$H$19</f>
        <v>10.8</v>
      </c>
      <c r="Q12" s="104">
        <f>[8]Agosto!$H$20</f>
        <v>10.8</v>
      </c>
      <c r="R12" s="104">
        <f>[8]Agosto!$H$21</f>
        <v>8.64</v>
      </c>
      <c r="S12" s="104">
        <f>[8]Agosto!$H$22</f>
        <v>15.48</v>
      </c>
      <c r="T12" s="104">
        <f>[8]Agosto!$H$23</f>
        <v>20.88</v>
      </c>
      <c r="U12" s="104">
        <f>[8]Agosto!$H$24</f>
        <v>15.48</v>
      </c>
      <c r="V12" s="104">
        <f>[8]Agosto!$H$25</f>
        <v>15.120000000000001</v>
      </c>
      <c r="W12" s="104">
        <f>[8]Agosto!$H$26</f>
        <v>15.840000000000002</v>
      </c>
      <c r="X12" s="104">
        <f>[8]Agosto!$H$27</f>
        <v>29.52</v>
      </c>
      <c r="Y12" s="104">
        <f>[8]Agosto!$H$28</f>
        <v>16.559999999999999</v>
      </c>
      <c r="Z12" s="104">
        <f>[8]Agosto!$H$29</f>
        <v>13.68</v>
      </c>
      <c r="AA12" s="104">
        <f>[8]Agosto!$H$30</f>
        <v>12.6</v>
      </c>
      <c r="AB12" s="104">
        <f>[8]Agosto!$H$31</f>
        <v>11.16</v>
      </c>
      <c r="AC12" s="104">
        <f>[8]Agosto!$H$32</f>
        <v>12.24</v>
      </c>
      <c r="AD12" s="104">
        <f>[8]Agosto!$H$33</f>
        <v>9</v>
      </c>
      <c r="AE12" s="104">
        <f>[8]Agosto!$H$34</f>
        <v>16.920000000000002</v>
      </c>
      <c r="AF12" s="104">
        <f>[8]Agosto!$H$35</f>
        <v>16.920000000000002</v>
      </c>
      <c r="AG12" s="109">
        <f t="shared" si="3"/>
        <v>29.52</v>
      </c>
      <c r="AH12" s="108">
        <f t="shared" si="4"/>
        <v>13.915384615384617</v>
      </c>
    </row>
    <row r="13" spans="1:34" x14ac:dyDescent="0.2">
      <c r="A13" s="47" t="s">
        <v>138</v>
      </c>
      <c r="B13" s="104">
        <f>[9]Agosto!$H$5</f>
        <v>26.28</v>
      </c>
      <c r="C13" s="104">
        <f>[9]Agosto!$H$6</f>
        <v>22.68</v>
      </c>
      <c r="D13" s="104">
        <f>[9]Agosto!$H$7</f>
        <v>16.2</v>
      </c>
      <c r="E13" s="104">
        <f>[9]Agosto!$H$8</f>
        <v>20.52</v>
      </c>
      <c r="F13" s="104">
        <f>[9]Agosto!$H$9</f>
        <v>11.16</v>
      </c>
      <c r="G13" s="104">
        <f>[9]Agosto!$H$10</f>
        <v>15.48</v>
      </c>
      <c r="H13" s="104">
        <f>[9]Agosto!$H$11</f>
        <v>17.64</v>
      </c>
      <c r="I13" s="104">
        <f>[9]Agosto!$H$12</f>
        <v>21.6</v>
      </c>
      <c r="J13" s="104">
        <f>[9]Agosto!$H$13</f>
        <v>14.04</v>
      </c>
      <c r="K13" s="104">
        <f>[9]Agosto!$H$14</f>
        <v>12.96</v>
      </c>
      <c r="L13" s="104">
        <f>[9]Agosto!$H$15</f>
        <v>12.96</v>
      </c>
      <c r="M13" s="104">
        <f>[9]Agosto!$H$16</f>
        <v>14.76</v>
      </c>
      <c r="N13" s="104">
        <f>[9]Agosto!$H$17</f>
        <v>13.32</v>
      </c>
      <c r="O13" s="104">
        <f>[9]Agosto!$H$18</f>
        <v>12.24</v>
      </c>
      <c r="P13" s="104">
        <f>[9]Agosto!$H$19</f>
        <v>13.32</v>
      </c>
      <c r="Q13" s="104">
        <f>[9]Agosto!$H$20</f>
        <v>19.8</v>
      </c>
      <c r="R13" s="104">
        <f>[9]Agosto!$H$21</f>
        <v>15.48</v>
      </c>
      <c r="S13" s="104">
        <f>[9]Agosto!$H$22</f>
        <v>23.400000000000002</v>
      </c>
      <c r="T13" s="104">
        <f>[9]Agosto!$H$23</f>
        <v>32.4</v>
      </c>
      <c r="U13" s="104">
        <f>[9]Agosto!$H$24</f>
        <v>12.96</v>
      </c>
      <c r="V13" s="104">
        <f>[9]Agosto!$H$25</f>
        <v>18.36</v>
      </c>
      <c r="W13" s="104">
        <f>[9]Agosto!$H$26</f>
        <v>28.44</v>
      </c>
      <c r="X13" s="104">
        <f>[9]Agosto!$H$27</f>
        <v>25.2</v>
      </c>
      <c r="Y13" s="104">
        <f>[9]Agosto!$H$28</f>
        <v>20.52</v>
      </c>
      <c r="Z13" s="104">
        <f>[9]Agosto!$H$29</f>
        <v>15.840000000000002</v>
      </c>
      <c r="AA13" s="104">
        <f>[9]Agosto!$H$30</f>
        <v>13.32</v>
      </c>
      <c r="AB13" s="104">
        <f>[9]Agosto!$H$31</f>
        <v>10.8</v>
      </c>
      <c r="AC13" s="104">
        <f>[9]Agosto!$H$32</f>
        <v>13.68</v>
      </c>
      <c r="AD13" s="104">
        <f>[9]Agosto!$H$33</f>
        <v>19.079999999999998</v>
      </c>
      <c r="AE13" s="104">
        <f>[9]Agosto!$H$34</f>
        <v>25.2</v>
      </c>
      <c r="AF13" s="104">
        <f>[9]Agosto!$H$35</f>
        <v>24.840000000000003</v>
      </c>
      <c r="AG13" s="109">
        <f t="shared" si="3"/>
        <v>32.4</v>
      </c>
      <c r="AH13" s="108">
        <f t="shared" si="4"/>
        <v>18.209032258064518</v>
      </c>
    </row>
    <row r="14" spans="1:34" x14ac:dyDescent="0.2">
      <c r="A14" s="47" t="s">
        <v>87</v>
      </c>
      <c r="B14" s="104">
        <f>[10]Agosto!$H$5</f>
        <v>28.44</v>
      </c>
      <c r="C14" s="104">
        <f>[10]Agosto!$H$6</f>
        <v>20.52</v>
      </c>
      <c r="D14" s="104">
        <f>[10]Agosto!$H$7</f>
        <v>20.88</v>
      </c>
      <c r="E14" s="104">
        <f>[10]Agosto!$H$8</f>
        <v>18</v>
      </c>
      <c r="F14" s="104">
        <f>[10]Agosto!$H$9</f>
        <v>17.64</v>
      </c>
      <c r="G14" s="104">
        <f>[10]Agosto!$H$10</f>
        <v>20.88</v>
      </c>
      <c r="H14" s="104">
        <f>[10]Agosto!$H$11</f>
        <v>18</v>
      </c>
      <c r="I14" s="104">
        <f>[10]Agosto!$H$12</f>
        <v>16.2</v>
      </c>
      <c r="J14" s="104">
        <f>[10]Agosto!$H$13</f>
        <v>18.36</v>
      </c>
      <c r="K14" s="104">
        <f>[10]Agosto!$H$14</f>
        <v>23.759999999999998</v>
      </c>
      <c r="L14" s="104">
        <f>[10]Agosto!$H$15</f>
        <v>20.52</v>
      </c>
      <c r="M14" s="104">
        <f>[10]Agosto!$H$16</f>
        <v>24.840000000000003</v>
      </c>
      <c r="N14" s="104">
        <f>[10]Agosto!$H$17</f>
        <v>18.720000000000002</v>
      </c>
      <c r="O14" s="104">
        <f>[10]Agosto!$H$18</f>
        <v>20.52</v>
      </c>
      <c r="P14" s="104">
        <f>[10]Agosto!$H$19</f>
        <v>18.720000000000002</v>
      </c>
      <c r="Q14" s="104">
        <f>[10]Agosto!$H$20</f>
        <v>19.8</v>
      </c>
      <c r="R14" s="104">
        <f>[10]Agosto!$H$21</f>
        <v>19.079999999999998</v>
      </c>
      <c r="S14" s="104">
        <f>[10]Agosto!$H$22</f>
        <v>27.36</v>
      </c>
      <c r="T14" s="104">
        <f>[10]Agosto!$H$23</f>
        <v>34.200000000000003</v>
      </c>
      <c r="U14" s="104">
        <f>[10]Agosto!$H$24</f>
        <v>26.28</v>
      </c>
      <c r="V14" s="104">
        <f>[10]Agosto!$H$25</f>
        <v>24.840000000000003</v>
      </c>
      <c r="W14" s="104">
        <f>[10]Agosto!$H$26</f>
        <v>27.720000000000002</v>
      </c>
      <c r="X14" s="104">
        <f>[10]Agosto!$H$27</f>
        <v>27</v>
      </c>
      <c r="Y14" s="104">
        <f>[10]Agosto!$H$28</f>
        <v>14.76</v>
      </c>
      <c r="Z14" s="104">
        <f>[10]Agosto!$H$29</f>
        <v>23.759999999999998</v>
      </c>
      <c r="AA14" s="104">
        <f>[10]Agosto!$H$30</f>
        <v>16.559999999999999</v>
      </c>
      <c r="AB14" s="104">
        <f>[10]Agosto!$H$31</f>
        <v>27.36</v>
      </c>
      <c r="AC14" s="104">
        <f>[10]Agosto!$H$32</f>
        <v>28.8</v>
      </c>
      <c r="AD14" s="104">
        <f>[10]Agosto!$H$33</f>
        <v>19.8</v>
      </c>
      <c r="AE14" s="104">
        <f>[10]Agosto!$H$34</f>
        <v>24.12</v>
      </c>
      <c r="AF14" s="104">
        <f>[10]Agosto!$H$35</f>
        <v>24.12</v>
      </c>
      <c r="AG14" s="109">
        <f t="shared" si="3"/>
        <v>34.200000000000003</v>
      </c>
      <c r="AH14" s="108">
        <f t="shared" si="4"/>
        <v>22.30838709677419</v>
      </c>
    </row>
    <row r="15" spans="1:34" x14ac:dyDescent="0.2">
      <c r="A15" s="47" t="s">
        <v>47</v>
      </c>
      <c r="B15" s="104">
        <f>[11]Agosto!$H$5</f>
        <v>24.48</v>
      </c>
      <c r="C15" s="104">
        <f>[11]Agosto!$H$6</f>
        <v>21.6</v>
      </c>
      <c r="D15" s="104">
        <f>[11]Agosto!$H$7</f>
        <v>16.559999999999999</v>
      </c>
      <c r="E15" s="104">
        <f>[11]Agosto!$H$8</f>
        <v>25.92</v>
      </c>
      <c r="F15" s="104">
        <f>[11]Agosto!$H$9</f>
        <v>13.32</v>
      </c>
      <c r="G15" s="104">
        <f>[11]Agosto!$H$10</f>
        <v>19.440000000000001</v>
      </c>
      <c r="H15" s="104">
        <f>[11]Agosto!$H$11</f>
        <v>15.840000000000002</v>
      </c>
      <c r="I15" s="104">
        <f>[11]Agosto!$H$12</f>
        <v>25.2</v>
      </c>
      <c r="J15" s="104">
        <f>[11]Agosto!$H$13</f>
        <v>17.64</v>
      </c>
      <c r="K15" s="104">
        <f>[11]Agosto!$H$14</f>
        <v>15.120000000000001</v>
      </c>
      <c r="L15" s="104">
        <f>[11]Agosto!$H$15</f>
        <v>14.4</v>
      </c>
      <c r="M15" s="104">
        <f>[11]Agosto!$H$16</f>
        <v>19.8</v>
      </c>
      <c r="N15" s="104">
        <f>[11]Agosto!$H$17</f>
        <v>17.28</v>
      </c>
      <c r="O15" s="104">
        <f>[11]Agosto!$H$18</f>
        <v>13.68</v>
      </c>
      <c r="P15" s="104">
        <f>[11]Agosto!$H$19</f>
        <v>22.32</v>
      </c>
      <c r="Q15" s="104">
        <f>[11]Agosto!$H$20</f>
        <v>18.720000000000002</v>
      </c>
      <c r="R15" s="104">
        <f>[11]Agosto!$H$21</f>
        <v>18.720000000000002</v>
      </c>
      <c r="S15" s="104">
        <f>[11]Agosto!$H$22</f>
        <v>23.759999999999998</v>
      </c>
      <c r="T15" s="104">
        <f>[11]Agosto!$H$23</f>
        <v>26.28</v>
      </c>
      <c r="U15" s="104">
        <f>[11]Agosto!$H$24</f>
        <v>21.96</v>
      </c>
      <c r="V15" s="104">
        <f>[11]Agosto!$H$25</f>
        <v>16.2</v>
      </c>
      <c r="W15" s="104">
        <f>[11]Agosto!$H$26</f>
        <v>19.079999999999998</v>
      </c>
      <c r="X15" s="104">
        <f>[11]Agosto!$H$27</f>
        <v>22.68</v>
      </c>
      <c r="Y15" s="104">
        <f>[11]Agosto!$H$28</f>
        <v>20.88</v>
      </c>
      <c r="Z15" s="104">
        <f>[11]Agosto!$H$29</f>
        <v>18</v>
      </c>
      <c r="AA15" s="104">
        <f>[11]Agosto!$H$30</f>
        <v>20.88</v>
      </c>
      <c r="AB15" s="104">
        <f>[11]Agosto!$H$31</f>
        <v>17.28</v>
      </c>
      <c r="AC15" s="104">
        <f>[11]Agosto!$H$32</f>
        <v>20.16</v>
      </c>
      <c r="AD15" s="104">
        <f>[11]Agosto!$H$33</f>
        <v>18.36</v>
      </c>
      <c r="AE15" s="104">
        <f>[11]Agosto!$H$34</f>
        <v>26.28</v>
      </c>
      <c r="AF15" s="104">
        <f>[11]Agosto!$H$35</f>
        <v>24.12</v>
      </c>
      <c r="AG15" s="109">
        <f t="shared" si="3"/>
        <v>26.28</v>
      </c>
      <c r="AH15" s="108">
        <f t="shared" si="4"/>
        <v>19.869677419354836</v>
      </c>
    </row>
    <row r="16" spans="1:34" x14ac:dyDescent="0.2">
      <c r="A16" s="47" t="s">
        <v>90</v>
      </c>
      <c r="B16" s="104">
        <f>[12]Agosto!$H$5</f>
        <v>29.52</v>
      </c>
      <c r="C16" s="104">
        <f>[12]Agosto!$H$6</f>
        <v>26.64</v>
      </c>
      <c r="D16" s="104">
        <f>[12]Agosto!$H$7</f>
        <v>15.120000000000001</v>
      </c>
      <c r="E16" s="104">
        <f>[12]Agosto!$H$8</f>
        <v>18</v>
      </c>
      <c r="F16" s="104">
        <f>[12]Agosto!$H$9</f>
        <v>11.16</v>
      </c>
      <c r="G16" s="104">
        <f>[12]Agosto!$H$10</f>
        <v>12.6</v>
      </c>
      <c r="H16" s="104">
        <f>[12]Agosto!$H$11</f>
        <v>13.68</v>
      </c>
      <c r="I16" s="104">
        <f>[12]Agosto!$H$12</f>
        <v>36.72</v>
      </c>
      <c r="J16" s="104">
        <f>[12]Agosto!$H$13</f>
        <v>20.88</v>
      </c>
      <c r="K16" s="104">
        <f>[12]Agosto!$H$14</f>
        <v>14.04</v>
      </c>
      <c r="L16" s="104">
        <f>[12]Agosto!$H$15</f>
        <v>11.16</v>
      </c>
      <c r="M16" s="104">
        <f>[12]Agosto!$H$16</f>
        <v>19.8</v>
      </c>
      <c r="N16" s="104">
        <f>[12]Agosto!$H$17</f>
        <v>13.32</v>
      </c>
      <c r="O16" s="104">
        <f>[12]Agosto!$H$18</f>
        <v>16.2</v>
      </c>
      <c r="P16" s="104">
        <f>[12]Agosto!$H$19</f>
        <v>15.48</v>
      </c>
      <c r="Q16" s="104">
        <f>[12]Agosto!$H$20</f>
        <v>16.2</v>
      </c>
      <c r="R16" s="104">
        <f>[12]Agosto!$H$21</f>
        <v>11.879999999999999</v>
      </c>
      <c r="S16" s="104">
        <f>[12]Agosto!$H$22</f>
        <v>19.440000000000001</v>
      </c>
      <c r="T16" s="104">
        <f>[12]Agosto!$H$23</f>
        <v>39.6</v>
      </c>
      <c r="U16" s="104">
        <f>[12]Agosto!$H$24</f>
        <v>24.840000000000003</v>
      </c>
      <c r="V16" s="104">
        <f>[12]Agosto!$H$25</f>
        <v>24.12</v>
      </c>
      <c r="W16" s="104">
        <f>[12]Agosto!$H$26</f>
        <v>40.32</v>
      </c>
      <c r="X16" s="104">
        <f>[12]Agosto!$H$27</f>
        <v>42.84</v>
      </c>
      <c r="Y16" s="104">
        <f>[12]Agosto!$H$28</f>
        <v>34.200000000000003</v>
      </c>
      <c r="Z16" s="104">
        <f>[12]Agosto!$H$29</f>
        <v>32.76</v>
      </c>
      <c r="AA16" s="104">
        <f>[12]Agosto!$H$30</f>
        <v>21.6</v>
      </c>
      <c r="AB16" s="104">
        <f>[12]Agosto!$H$31</f>
        <v>14.04</v>
      </c>
      <c r="AC16" s="104">
        <f>[12]Agosto!$H$32</f>
        <v>13.32</v>
      </c>
      <c r="AD16" s="104">
        <f>[12]Agosto!$H$33</f>
        <v>18</v>
      </c>
      <c r="AE16" s="104">
        <f>[12]Agosto!$H$34</f>
        <v>20.88</v>
      </c>
      <c r="AF16" s="104">
        <f>[12]Agosto!$H$35</f>
        <v>23.759999999999998</v>
      </c>
      <c r="AG16" s="109">
        <f t="shared" si="3"/>
        <v>42.84</v>
      </c>
      <c r="AH16" s="108">
        <f t="shared" si="4"/>
        <v>21.681290322580644</v>
      </c>
    </row>
    <row r="17" spans="1:37" x14ac:dyDescent="0.2">
      <c r="A17" s="47" t="s">
        <v>95</v>
      </c>
      <c r="B17" s="104">
        <f>[13]Agosto!$H$5</f>
        <v>23.400000000000002</v>
      </c>
      <c r="C17" s="104">
        <f>[13]Agosto!$H$6</f>
        <v>20.16</v>
      </c>
      <c r="D17" s="104">
        <f>[13]Agosto!$H$7</f>
        <v>18</v>
      </c>
      <c r="E17" s="104">
        <f>[13]Agosto!$H$8</f>
        <v>15.840000000000002</v>
      </c>
      <c r="F17" s="104">
        <f>[13]Agosto!$H$9</f>
        <v>11.16</v>
      </c>
      <c r="G17" s="104">
        <f>[13]Agosto!$H$10</f>
        <v>12.96</v>
      </c>
      <c r="H17" s="104">
        <f>[13]Agosto!$H$11</f>
        <v>17.64</v>
      </c>
      <c r="I17" s="104">
        <f>[13]Agosto!$H$12</f>
        <v>27</v>
      </c>
      <c r="J17" s="104">
        <f>[13]Agosto!$H$13</f>
        <v>17.64</v>
      </c>
      <c r="K17" s="104">
        <f>[13]Agosto!$H$14</f>
        <v>9</v>
      </c>
      <c r="L17" s="104">
        <f>[13]Agosto!$H$15</f>
        <v>11.520000000000001</v>
      </c>
      <c r="M17" s="104">
        <f>[13]Agosto!$H$16</f>
        <v>13.68</v>
      </c>
      <c r="N17" s="104">
        <f>[13]Agosto!$H$17</f>
        <v>13.68</v>
      </c>
      <c r="O17" s="104">
        <f>[13]Agosto!$H$18</f>
        <v>8.2799999999999994</v>
      </c>
      <c r="P17" s="104">
        <f>[13]Agosto!$H$19</f>
        <v>15.120000000000001</v>
      </c>
      <c r="Q17" s="104">
        <f>[13]Agosto!$H$20</f>
        <v>15.48</v>
      </c>
      <c r="R17" s="104">
        <f>[13]Agosto!$H$21</f>
        <v>14.76</v>
      </c>
      <c r="S17" s="104">
        <f>[13]Agosto!$H$22</f>
        <v>27.720000000000002</v>
      </c>
      <c r="T17" s="104">
        <f>[13]Agosto!$H$23</f>
        <v>28.08</v>
      </c>
      <c r="U17" s="104">
        <f>[13]Agosto!$H$24</f>
        <v>20.88</v>
      </c>
      <c r="V17" s="104">
        <f>[13]Agosto!$H$25</f>
        <v>18</v>
      </c>
      <c r="W17" s="104">
        <f>[13]Agosto!$H$26</f>
        <v>25.92</v>
      </c>
      <c r="X17" s="104">
        <f>[13]Agosto!$H$27</f>
        <v>25.2</v>
      </c>
      <c r="Y17" s="104">
        <f>[13]Agosto!$H$28</f>
        <v>24.840000000000003</v>
      </c>
      <c r="Z17" s="104">
        <f>[13]Agosto!$H$29</f>
        <v>19.440000000000001</v>
      </c>
      <c r="AA17" s="104">
        <f>[13]Agosto!$H$30</f>
        <v>18</v>
      </c>
      <c r="AB17" s="104">
        <f>[13]Agosto!$H$31</f>
        <v>9.3600000000000012</v>
      </c>
      <c r="AC17" s="104">
        <f>[13]Agosto!$H$32</f>
        <v>12.6</v>
      </c>
      <c r="AD17" s="104">
        <f>[13]Agosto!$H$33</f>
        <v>17.28</v>
      </c>
      <c r="AE17" s="104">
        <f>[13]Agosto!$H$34</f>
        <v>23.040000000000003</v>
      </c>
      <c r="AF17" s="104">
        <f>[13]Agosto!$H$35</f>
        <v>25.92</v>
      </c>
      <c r="AG17" s="109">
        <f t="shared" si="3"/>
        <v>28.08</v>
      </c>
      <c r="AH17" s="108">
        <f t="shared" si="4"/>
        <v>18.116129032258065</v>
      </c>
    </row>
    <row r="18" spans="1:37" x14ac:dyDescent="0.2">
      <c r="A18" s="47" t="s">
        <v>139</v>
      </c>
      <c r="B18" s="104">
        <f>[14]Agosto!$H$5</f>
        <v>25.92</v>
      </c>
      <c r="C18" s="104">
        <f>[14]Agosto!$H$6</f>
        <v>17.28</v>
      </c>
      <c r="D18" s="104">
        <f>[14]Agosto!$H$7</f>
        <v>17.64</v>
      </c>
      <c r="E18" s="104">
        <f>[14]Agosto!$H$8</f>
        <v>19.079999999999998</v>
      </c>
      <c r="F18" s="104">
        <f>[14]Agosto!$H$9</f>
        <v>13.32</v>
      </c>
      <c r="G18" s="104">
        <f>[14]Agosto!$H$10</f>
        <v>15.120000000000001</v>
      </c>
      <c r="H18" s="104">
        <f>[14]Agosto!$H$11</f>
        <v>15.120000000000001</v>
      </c>
      <c r="I18" s="104">
        <f>[14]Agosto!$H$12</f>
        <v>21.6</v>
      </c>
      <c r="J18" s="104">
        <f>[14]Agosto!$H$13</f>
        <v>20.88</v>
      </c>
      <c r="K18" s="104">
        <f>[14]Agosto!$H$14</f>
        <v>17.28</v>
      </c>
      <c r="L18" s="104">
        <f>[14]Agosto!$H$15</f>
        <v>15.840000000000002</v>
      </c>
      <c r="M18" s="104">
        <f>[14]Agosto!$H$16</f>
        <v>16.2</v>
      </c>
      <c r="N18" s="104">
        <f>[14]Agosto!$H$17</f>
        <v>14.04</v>
      </c>
      <c r="O18" s="104">
        <f>[14]Agosto!$H$18</f>
        <v>15.48</v>
      </c>
      <c r="P18" s="104">
        <f>[14]Agosto!$H$19</f>
        <v>15.48</v>
      </c>
      <c r="Q18" s="104">
        <f>[14]Agosto!$H$20</f>
        <v>15.120000000000001</v>
      </c>
      <c r="R18" s="104">
        <f>[14]Agosto!$H$21</f>
        <v>17.64</v>
      </c>
      <c r="S18" s="104">
        <f>[14]Agosto!$H$22</f>
        <v>20.88</v>
      </c>
      <c r="T18" s="104">
        <f>[14]Agosto!$H$23</f>
        <v>29.52</v>
      </c>
      <c r="U18" s="104">
        <f>[14]Agosto!$H$24</f>
        <v>22.32</v>
      </c>
      <c r="V18" s="104">
        <f>[14]Agosto!$H$25</f>
        <v>20.88</v>
      </c>
      <c r="W18" s="104">
        <f>[14]Agosto!$H$26</f>
        <v>21.6</v>
      </c>
      <c r="X18" s="104">
        <f>[14]Agosto!$H$27</f>
        <v>22.68</v>
      </c>
      <c r="Y18" s="104">
        <f>[14]Agosto!$H$28</f>
        <v>18.720000000000002</v>
      </c>
      <c r="Z18" s="104">
        <f>[14]Agosto!$H$29</f>
        <v>24.840000000000003</v>
      </c>
      <c r="AA18" s="104">
        <f>[14]Agosto!$H$30</f>
        <v>23.400000000000002</v>
      </c>
      <c r="AB18" s="104">
        <f>[14]Agosto!$H$31</f>
        <v>19.440000000000001</v>
      </c>
      <c r="AC18" s="104">
        <f>[14]Agosto!$H$32</f>
        <v>19.079999999999998</v>
      </c>
      <c r="AD18" s="104">
        <f>[14]Agosto!$H$33</f>
        <v>17.64</v>
      </c>
      <c r="AE18" s="104">
        <f>[14]Agosto!$H$34</f>
        <v>17.64</v>
      </c>
      <c r="AF18" s="104">
        <f>[14]Agosto!$H$35</f>
        <v>20.88</v>
      </c>
      <c r="AG18" s="109">
        <f t="shared" si="3"/>
        <v>29.52</v>
      </c>
      <c r="AH18" s="108">
        <f t="shared" si="4"/>
        <v>19.114838709677421</v>
      </c>
    </row>
    <row r="19" spans="1:37" ht="12" customHeight="1" x14ac:dyDescent="0.2">
      <c r="A19" s="47" t="s">
        <v>2</v>
      </c>
      <c r="B19" s="104">
        <f>[15]Agosto!$H$5</f>
        <v>25.92</v>
      </c>
      <c r="C19" s="104">
        <f>[15]Agosto!$H$6</f>
        <v>22.32</v>
      </c>
      <c r="D19" s="104">
        <f>[15]Agosto!$H$7</f>
        <v>19.440000000000001</v>
      </c>
      <c r="E19" s="104">
        <f>[15]Agosto!$H$8</f>
        <v>13.68</v>
      </c>
      <c r="F19" s="104">
        <f>[15]Agosto!$H$9</f>
        <v>17.28</v>
      </c>
      <c r="G19" s="104">
        <f>[15]Agosto!$H$10</f>
        <v>17.28</v>
      </c>
      <c r="H19" s="104">
        <f>[15]Agosto!$H$11</f>
        <v>20.52</v>
      </c>
      <c r="I19" s="104">
        <f>[15]Agosto!$H$12</f>
        <v>18</v>
      </c>
      <c r="J19" s="104">
        <f>[15]Agosto!$H$13</f>
        <v>19.8</v>
      </c>
      <c r="K19" s="104">
        <f>[15]Agosto!$H$14</f>
        <v>16.920000000000002</v>
      </c>
      <c r="L19" s="104">
        <f>[15]Agosto!$H$15</f>
        <v>13.68</v>
      </c>
      <c r="M19" s="104">
        <f>[15]Agosto!$H$16</f>
        <v>19.079999999999998</v>
      </c>
      <c r="N19" s="104">
        <f>[15]Agosto!$H$17</f>
        <v>17.28</v>
      </c>
      <c r="O19" s="104">
        <f>[15]Agosto!$H$18</f>
        <v>16.2</v>
      </c>
      <c r="P19" s="104">
        <f>[15]Agosto!$H$19</f>
        <v>19.079999999999998</v>
      </c>
      <c r="Q19" s="104">
        <f>[15]Agosto!$H$20</f>
        <v>21.240000000000002</v>
      </c>
      <c r="R19" s="104">
        <f>[15]Agosto!$H$21</f>
        <v>20.52</v>
      </c>
      <c r="S19" s="104">
        <f>[15]Agosto!$H$22</f>
        <v>30.240000000000002</v>
      </c>
      <c r="T19" s="104">
        <f>[15]Agosto!$H$23</f>
        <v>26.64</v>
      </c>
      <c r="U19" s="104">
        <f>[15]Agosto!$H$24</f>
        <v>22.32</v>
      </c>
      <c r="V19" s="104">
        <f>[15]Agosto!$H$25</f>
        <v>20.52</v>
      </c>
      <c r="W19" s="104">
        <f>[15]Agosto!$H$26</f>
        <v>19.440000000000001</v>
      </c>
      <c r="X19" s="104">
        <f>[15]Agosto!$H$27</f>
        <v>23.040000000000003</v>
      </c>
      <c r="Y19" s="104">
        <f>[15]Agosto!$H$28</f>
        <v>16.920000000000002</v>
      </c>
      <c r="Z19" s="104">
        <f>[15]Agosto!$H$29</f>
        <v>18.720000000000002</v>
      </c>
      <c r="AA19" s="104">
        <f>[15]Agosto!$H$30</f>
        <v>18.36</v>
      </c>
      <c r="AB19" s="104">
        <f>[15]Agosto!$H$31</f>
        <v>18.720000000000002</v>
      </c>
      <c r="AC19" s="104">
        <f>[15]Agosto!$H$32</f>
        <v>19.8</v>
      </c>
      <c r="AD19" s="104">
        <f>[15]Agosto!$H$33</f>
        <v>19.079999999999998</v>
      </c>
      <c r="AE19" s="104">
        <f>[15]Agosto!$H$34</f>
        <v>25.92</v>
      </c>
      <c r="AF19" s="104">
        <f>[15]Agosto!$H$35</f>
        <v>30.6</v>
      </c>
      <c r="AG19" s="109">
        <f t="shared" si="3"/>
        <v>30.6</v>
      </c>
      <c r="AH19" s="108">
        <f t="shared" si="4"/>
        <v>20.276129032258066</v>
      </c>
      <c r="AJ19" s="12" t="s">
        <v>35</v>
      </c>
    </row>
    <row r="20" spans="1:37" ht="12" customHeight="1" x14ac:dyDescent="0.2">
      <c r="A20" s="47" t="s">
        <v>282</v>
      </c>
      <c r="B20" s="104" t="str">
        <f>[16]Agosto!$H$5</f>
        <v>*</v>
      </c>
      <c r="C20" s="104" t="str">
        <f>[16]Agosto!$H$6</f>
        <v>*</v>
      </c>
      <c r="D20" s="104" t="str">
        <f>[16]Agosto!$H$7</f>
        <v>*</v>
      </c>
      <c r="E20" s="104" t="str">
        <f>[16]Agosto!$H$8</f>
        <v>*</v>
      </c>
      <c r="F20" s="104" t="str">
        <f>[16]Agosto!$H$9</f>
        <v>*</v>
      </c>
      <c r="G20" s="104" t="str">
        <f>[16]Agosto!$H$10</f>
        <v>*</v>
      </c>
      <c r="H20" s="104" t="str">
        <f>[16]Agosto!$H$11</f>
        <v>*</v>
      </c>
      <c r="I20" s="104" t="str">
        <f>[16]Agosto!$H$12</f>
        <v>*</v>
      </c>
      <c r="J20" s="104" t="str">
        <f>[16]Agosto!$H$13</f>
        <v>*</v>
      </c>
      <c r="K20" s="104">
        <f>[16]Agosto!$H$14</f>
        <v>11.520000000000001</v>
      </c>
      <c r="L20" s="104">
        <f>[16]Agosto!$H$15</f>
        <v>14.76</v>
      </c>
      <c r="M20" s="104">
        <f>[16]Agosto!$H$16</f>
        <v>25.92</v>
      </c>
      <c r="N20" s="104">
        <f>[16]Agosto!$H$17</f>
        <v>19.079999999999998</v>
      </c>
      <c r="O20" s="104">
        <f>[16]Agosto!$H$18</f>
        <v>15.48</v>
      </c>
      <c r="P20" s="104">
        <f>[16]Agosto!$H$19</f>
        <v>14.04</v>
      </c>
      <c r="Q20" s="104">
        <f>[16]Agosto!$H$20</f>
        <v>19.440000000000001</v>
      </c>
      <c r="R20" s="104">
        <f>[16]Agosto!$H$21</f>
        <v>17.64</v>
      </c>
      <c r="S20" s="104">
        <f>[16]Agosto!$H$22</f>
        <v>38.880000000000003</v>
      </c>
      <c r="T20" s="104">
        <f>[16]Agosto!$H$23</f>
        <v>46.440000000000005</v>
      </c>
      <c r="U20" s="104">
        <f>[16]Agosto!$H$24</f>
        <v>19.079999999999998</v>
      </c>
      <c r="V20" s="104">
        <f>[16]Agosto!$H$25</f>
        <v>32.04</v>
      </c>
      <c r="W20" s="104">
        <f>[16]Agosto!$H$26</f>
        <v>53.28</v>
      </c>
      <c r="X20" s="104">
        <f>[16]Agosto!$H$27</f>
        <v>26.28</v>
      </c>
      <c r="Y20" s="104">
        <f>[16]Agosto!$H$28</f>
        <v>29.52</v>
      </c>
      <c r="Z20" s="104">
        <f>[16]Agosto!$H$29</f>
        <v>23.400000000000002</v>
      </c>
      <c r="AA20" s="104">
        <f>[16]Agosto!$H$30</f>
        <v>19.079999999999998</v>
      </c>
      <c r="AB20" s="104">
        <f>[16]Agosto!$H$31</f>
        <v>14.4</v>
      </c>
      <c r="AC20" s="104">
        <f>[16]Agosto!$H$32</f>
        <v>15.840000000000002</v>
      </c>
      <c r="AD20" s="104">
        <f>[16]Agosto!$H$33</f>
        <v>26.28</v>
      </c>
      <c r="AE20" s="104">
        <f>[16]Agosto!$H$34</f>
        <v>36</v>
      </c>
      <c r="AF20" s="104">
        <f>[16]Agosto!$H$35</f>
        <v>42.480000000000004</v>
      </c>
      <c r="AG20" s="109">
        <f t="shared" si="3"/>
        <v>53.28</v>
      </c>
      <c r="AH20" s="108">
        <f t="shared" si="4"/>
        <v>25.494545454545449</v>
      </c>
      <c r="AJ20" s="12"/>
    </row>
    <row r="21" spans="1:37" ht="12" customHeight="1" x14ac:dyDescent="0.2">
      <c r="A21" s="47" t="s">
        <v>3</v>
      </c>
      <c r="B21" s="104">
        <f>[17]Agosto!$H$5</f>
        <v>9.7200000000000006</v>
      </c>
      <c r="C21" s="104">
        <f>[17]Agosto!$H$6</f>
        <v>13.68</v>
      </c>
      <c r="D21" s="104">
        <f>[17]Agosto!$H$7</f>
        <v>11.16</v>
      </c>
      <c r="E21" s="104">
        <f>[17]Agosto!$H$8</f>
        <v>16.920000000000002</v>
      </c>
      <c r="F21" s="104">
        <f>[17]Agosto!$H$9</f>
        <v>10.44</v>
      </c>
      <c r="G21" s="104">
        <f>[17]Agosto!$H$10</f>
        <v>11.879999999999999</v>
      </c>
      <c r="H21" s="104">
        <f>[17]Agosto!$H$11</f>
        <v>12.24</v>
      </c>
      <c r="I21" s="104">
        <f>[17]Agosto!$H$12</f>
        <v>14.76</v>
      </c>
      <c r="J21" s="104">
        <f>[17]Agosto!$H$13</f>
        <v>11.520000000000001</v>
      </c>
      <c r="K21" s="104">
        <f>[17]Agosto!$H$14</f>
        <v>10.8</v>
      </c>
      <c r="L21" s="104">
        <f>[17]Agosto!$H$15</f>
        <v>11.16</v>
      </c>
      <c r="M21" s="104">
        <f>[17]Agosto!$H$16</f>
        <v>12.96</v>
      </c>
      <c r="N21" s="104">
        <f>[17]Agosto!$H$17</f>
        <v>12.96</v>
      </c>
      <c r="O21" s="104">
        <f>[17]Agosto!$H$18</f>
        <v>12.6</v>
      </c>
      <c r="P21" s="104">
        <f>[17]Agosto!$H$19</f>
        <v>12.6</v>
      </c>
      <c r="Q21" s="104">
        <f>[17]Agosto!$H$20</f>
        <v>11.520000000000001</v>
      </c>
      <c r="R21" s="104">
        <f>[17]Agosto!$H$21</f>
        <v>11.879999999999999</v>
      </c>
      <c r="S21" s="104">
        <f>[17]Agosto!$H$22</f>
        <v>15.840000000000002</v>
      </c>
      <c r="T21" s="104">
        <f>[17]Agosto!$H$23</f>
        <v>18.720000000000002</v>
      </c>
      <c r="U21" s="104">
        <f>[17]Agosto!$H$24</f>
        <v>24.12</v>
      </c>
      <c r="V21" s="104">
        <f>[17]Agosto!$H$25</f>
        <v>9.3600000000000012</v>
      </c>
      <c r="W21" s="104">
        <f>[17]Agosto!$H$26</f>
        <v>20.52</v>
      </c>
      <c r="X21" s="104">
        <f>[17]Agosto!$H$27</f>
        <v>20.52</v>
      </c>
      <c r="Y21" s="104">
        <f>[17]Agosto!$H$28</f>
        <v>14.76</v>
      </c>
      <c r="Z21" s="104">
        <f>[17]Agosto!$H$29</f>
        <v>13.32</v>
      </c>
      <c r="AA21" s="104">
        <f>[17]Agosto!$H$30</f>
        <v>10.8</v>
      </c>
      <c r="AB21" s="104">
        <f>[17]Agosto!$H$31</f>
        <v>12.6</v>
      </c>
      <c r="AC21" s="104">
        <f>[17]Agosto!$H$32</f>
        <v>14.04</v>
      </c>
      <c r="AD21" s="104">
        <f>[17]Agosto!$H$33</f>
        <v>15.120000000000001</v>
      </c>
      <c r="AE21" s="104">
        <f>[17]Agosto!$H$34</f>
        <v>15.840000000000002</v>
      </c>
      <c r="AF21" s="104">
        <f>[17]Agosto!$H$35</f>
        <v>13.68</v>
      </c>
      <c r="AG21" s="109">
        <f>MAX(B21:AF21)</f>
        <v>24.12</v>
      </c>
      <c r="AH21" s="108">
        <f>AVERAGE(B21:AF21)</f>
        <v>13.807741935483872</v>
      </c>
      <c r="AJ21" s="12"/>
    </row>
    <row r="22" spans="1:37" x14ac:dyDescent="0.2">
      <c r="A22" s="47" t="s">
        <v>4</v>
      </c>
      <c r="B22" s="104">
        <f>[18]Agosto!$H$5</f>
        <v>12.96</v>
      </c>
      <c r="C22" s="104">
        <f>[18]Agosto!$H$6</f>
        <v>17.64</v>
      </c>
      <c r="D22" s="104">
        <f>[18]Agosto!$H$7</f>
        <v>17.28</v>
      </c>
      <c r="E22" s="104">
        <f>[18]Agosto!$H$8</f>
        <v>16.2</v>
      </c>
      <c r="F22" s="104">
        <f>[18]Agosto!$H$9</f>
        <v>10.44</v>
      </c>
      <c r="G22" s="104">
        <f>[18]Agosto!$H$10</f>
        <v>15.120000000000001</v>
      </c>
      <c r="H22" s="104">
        <f>[18]Agosto!$H$11</f>
        <v>15.48</v>
      </c>
      <c r="I22" s="104">
        <f>[18]Agosto!$H$12</f>
        <v>17.64</v>
      </c>
      <c r="J22" s="104">
        <f>[18]Agosto!$H$13</f>
        <v>21.240000000000002</v>
      </c>
      <c r="K22" s="104">
        <f>[18]Agosto!$H$14</f>
        <v>10.44</v>
      </c>
      <c r="L22" s="104">
        <f>[18]Agosto!$H$15</f>
        <v>12.6</v>
      </c>
      <c r="M22" s="104">
        <f>[18]Agosto!$H$16</f>
        <v>17.64</v>
      </c>
      <c r="N22" s="104">
        <f>[18]Agosto!$H$17</f>
        <v>16.920000000000002</v>
      </c>
      <c r="O22" s="104">
        <f>[18]Agosto!$H$18</f>
        <v>16.2</v>
      </c>
      <c r="P22" s="104">
        <f>[18]Agosto!$H$19</f>
        <v>18.720000000000002</v>
      </c>
      <c r="Q22" s="104">
        <f>[18]Agosto!$H$20</f>
        <v>16.2</v>
      </c>
      <c r="R22" s="104">
        <f>[18]Agosto!$H$21</f>
        <v>15.120000000000001</v>
      </c>
      <c r="S22" s="104">
        <f>[18]Agosto!$H$22</f>
        <v>18.36</v>
      </c>
      <c r="T22" s="104">
        <f>[18]Agosto!$H$23</f>
        <v>24.12</v>
      </c>
      <c r="U22" s="104">
        <f>[18]Agosto!$H$24</f>
        <v>21.240000000000002</v>
      </c>
      <c r="V22" s="104">
        <f>[18]Agosto!$H$25</f>
        <v>17.64</v>
      </c>
      <c r="W22" s="104">
        <f>[18]Agosto!$H$26</f>
        <v>26.28</v>
      </c>
      <c r="X22" s="104">
        <f>[18]Agosto!$H$27</f>
        <v>19.8</v>
      </c>
      <c r="Y22" s="104">
        <f>[18]Agosto!$H$28</f>
        <v>15.120000000000001</v>
      </c>
      <c r="Z22" s="104">
        <f>[18]Agosto!$H$29</f>
        <v>12.96</v>
      </c>
      <c r="AA22" s="104">
        <f>[18]Agosto!$H$30</f>
        <v>16.920000000000002</v>
      </c>
      <c r="AB22" s="104">
        <f>[18]Agosto!$H$31</f>
        <v>16.559999999999999</v>
      </c>
      <c r="AC22" s="104">
        <f>[18]Agosto!$H$32</f>
        <v>20.52</v>
      </c>
      <c r="AD22" s="104">
        <f>[18]Agosto!$H$33</f>
        <v>19.079999999999998</v>
      </c>
      <c r="AE22" s="104">
        <f>[18]Agosto!$H$34</f>
        <v>20.52</v>
      </c>
      <c r="AF22" s="104">
        <f>[18]Agosto!$H$35</f>
        <v>22.32</v>
      </c>
      <c r="AG22" s="109">
        <f t="shared" si="3"/>
        <v>26.28</v>
      </c>
      <c r="AH22" s="108">
        <f t="shared" si="4"/>
        <v>17.396129032258067</v>
      </c>
      <c r="AJ22" t="s">
        <v>35</v>
      </c>
    </row>
    <row r="23" spans="1:37" x14ac:dyDescent="0.2">
      <c r="A23" s="47" t="s">
        <v>209</v>
      </c>
      <c r="B23" s="104">
        <f>[19]Agosto!$H$5</f>
        <v>32.4</v>
      </c>
      <c r="C23" s="104">
        <f>[19]Agosto!$H$6</f>
        <v>33.119999999999997</v>
      </c>
      <c r="D23" s="104">
        <f>[19]Agosto!$H$7</f>
        <v>28.44</v>
      </c>
      <c r="E23" s="104">
        <f>[19]Agosto!$H$8</f>
        <v>27</v>
      </c>
      <c r="F23" s="104">
        <f>[19]Agosto!$H$9</f>
        <v>12.96</v>
      </c>
      <c r="G23" s="104">
        <f>[19]Agosto!$H$10</f>
        <v>14.76</v>
      </c>
      <c r="H23" s="104">
        <f>[19]Agosto!$H$11</f>
        <v>18.36</v>
      </c>
      <c r="I23" s="104">
        <f>[19]Agosto!$H$12</f>
        <v>23.400000000000002</v>
      </c>
      <c r="J23" s="104">
        <f>[19]Agosto!$H$13</f>
        <v>23.759999999999998</v>
      </c>
      <c r="K23" s="104">
        <f>[19]Agosto!$H$14</f>
        <v>15.120000000000001</v>
      </c>
      <c r="L23" s="104">
        <f>[19]Agosto!$H$15</f>
        <v>16.559999999999999</v>
      </c>
      <c r="M23" s="104">
        <f>[19]Agosto!$H$16</f>
        <v>16.920000000000002</v>
      </c>
      <c r="N23" s="104">
        <f>[19]Agosto!$H$17</f>
        <v>11.879999999999999</v>
      </c>
      <c r="O23" s="104">
        <f>[19]Agosto!$H$18</f>
        <v>15.840000000000002</v>
      </c>
      <c r="P23" s="104">
        <f>[19]Agosto!$H$19</f>
        <v>17.64</v>
      </c>
      <c r="Q23" s="104">
        <f>[19]Agosto!$H$20</f>
        <v>17.28</v>
      </c>
      <c r="R23" s="104">
        <f>[19]Agosto!$H$21</f>
        <v>14.4</v>
      </c>
      <c r="S23" s="104">
        <f>[19]Agosto!$H$22</f>
        <v>19.440000000000001</v>
      </c>
      <c r="T23" s="104">
        <f>[19]Agosto!$H$23</f>
        <v>37.080000000000005</v>
      </c>
      <c r="U23" s="104">
        <f>[19]Agosto!$H$24</f>
        <v>25.56</v>
      </c>
      <c r="V23" s="104">
        <f>[19]Agosto!$H$25</f>
        <v>24.48</v>
      </c>
      <c r="W23" s="104">
        <f>[19]Agosto!$H$26</f>
        <v>0</v>
      </c>
      <c r="X23" s="104">
        <f>[19]Agosto!$H$27</f>
        <v>0</v>
      </c>
      <c r="Y23" s="104">
        <f>[19]Agosto!$H$28</f>
        <v>0</v>
      </c>
      <c r="Z23" s="104">
        <f>[19]Agosto!$H$29</f>
        <v>0</v>
      </c>
      <c r="AA23" s="104">
        <f>[19]Agosto!$H$30</f>
        <v>0</v>
      </c>
      <c r="AB23" s="104">
        <f>[19]Agosto!$H$31</f>
        <v>0</v>
      </c>
      <c r="AC23" s="104">
        <f>[19]Agosto!$H$32</f>
        <v>0</v>
      </c>
      <c r="AD23" s="104">
        <f>[19]Agosto!$H$33</f>
        <v>0</v>
      </c>
      <c r="AE23" s="104">
        <f>[19]Agosto!$H$34</f>
        <v>0</v>
      </c>
      <c r="AF23" s="104">
        <f>[19]Agosto!$H$35</f>
        <v>0</v>
      </c>
      <c r="AG23" s="109">
        <f t="shared" si="3"/>
        <v>37.080000000000005</v>
      </c>
      <c r="AH23" s="108">
        <f t="shared" si="4"/>
        <v>14.399999999999997</v>
      </c>
    </row>
    <row r="24" spans="1:37" hidden="1" x14ac:dyDescent="0.2">
      <c r="A24" s="47" t="s">
        <v>5</v>
      </c>
      <c r="B24" s="104">
        <f>[20]Agosto!$H$5</f>
        <v>0</v>
      </c>
      <c r="C24" s="104">
        <f>[20]Agosto!$H$6</f>
        <v>0</v>
      </c>
      <c r="D24" s="104">
        <f>[20]Agosto!$H$7</f>
        <v>0</v>
      </c>
      <c r="E24" s="104">
        <f>[20]Agosto!$H$8</f>
        <v>0</v>
      </c>
      <c r="F24" s="104">
        <f>[20]Agosto!$H$9</f>
        <v>0</v>
      </c>
      <c r="G24" s="104">
        <f>[20]Agosto!$H$10</f>
        <v>0</v>
      </c>
      <c r="H24" s="104">
        <f>[20]Agosto!$H$11</f>
        <v>0.36000000000000004</v>
      </c>
      <c r="I24" s="104">
        <f>[20]Agosto!$H$12</f>
        <v>0.36000000000000004</v>
      </c>
      <c r="J24" s="104">
        <f>[20]Agosto!$H$13</f>
        <v>0</v>
      </c>
      <c r="K24" s="104">
        <f>[20]Agosto!$H$14</f>
        <v>0</v>
      </c>
      <c r="L24" s="104">
        <f>[20]Agosto!$H$15</f>
        <v>0</v>
      </c>
      <c r="M24" s="104">
        <f>[20]Agosto!$H$16</f>
        <v>0</v>
      </c>
      <c r="N24" s="104">
        <f>[20]Agosto!$H$17</f>
        <v>0</v>
      </c>
      <c r="O24" s="104">
        <f>[20]Agosto!$H$18</f>
        <v>0</v>
      </c>
      <c r="P24" s="104">
        <f>[20]Agosto!$H$19</f>
        <v>0</v>
      </c>
      <c r="Q24" s="104">
        <f>[20]Agosto!$H$20</f>
        <v>0</v>
      </c>
      <c r="R24" s="104">
        <f>[20]Agosto!$H$21</f>
        <v>0</v>
      </c>
      <c r="S24" s="104">
        <f>[20]Agosto!$H$22</f>
        <v>0</v>
      </c>
      <c r="T24" s="104">
        <f>[20]Agosto!$H$23</f>
        <v>0.36000000000000004</v>
      </c>
      <c r="U24" s="104">
        <f>[20]Agosto!$H$24</f>
        <v>0</v>
      </c>
      <c r="V24" s="104">
        <f>[20]Agosto!$H$25</f>
        <v>0</v>
      </c>
      <c r="W24" s="104">
        <f>[20]Agosto!$H$26</f>
        <v>0.36000000000000004</v>
      </c>
      <c r="X24" s="104">
        <f>[20]Agosto!$H$27</f>
        <v>0.36000000000000004</v>
      </c>
      <c r="Y24" s="104">
        <f>[20]Agosto!$H$28</f>
        <v>0.36000000000000004</v>
      </c>
      <c r="Z24" s="104">
        <f>[20]Agosto!$H$29</f>
        <v>0.36000000000000004</v>
      </c>
      <c r="AA24" s="104">
        <f>[20]Agosto!$H$30</f>
        <v>0</v>
      </c>
      <c r="AB24" s="104">
        <f>[20]Agosto!$H$31</f>
        <v>0</v>
      </c>
      <c r="AC24" s="104">
        <f>[20]Agosto!$H$32</f>
        <v>0</v>
      </c>
      <c r="AD24" s="104">
        <f>[20]Agosto!$H$33</f>
        <v>0</v>
      </c>
      <c r="AE24" s="104">
        <f>[20]Agosto!$H$34</f>
        <v>0</v>
      </c>
      <c r="AF24" s="104">
        <f>[20]Agosto!$H$35</f>
        <v>0</v>
      </c>
      <c r="AG24" s="109">
        <f>MAX(B24:AF24)</f>
        <v>0.36000000000000004</v>
      </c>
      <c r="AH24" s="108" t="s">
        <v>154</v>
      </c>
      <c r="AI24" s="12" t="s">
        <v>35</v>
      </c>
      <c r="AK24" t="s">
        <v>35</v>
      </c>
    </row>
    <row r="25" spans="1:37" x14ac:dyDescent="0.2">
      <c r="A25" s="47" t="s">
        <v>273</v>
      </c>
      <c r="B25" s="104">
        <f>[21]Agosto!$H$5</f>
        <v>14.04</v>
      </c>
      <c r="C25" s="104">
        <f>[21]Agosto!$H$6</f>
        <v>10.08</v>
      </c>
      <c r="D25" s="104">
        <f>[21]Agosto!$H$7</f>
        <v>9</v>
      </c>
      <c r="E25" s="104">
        <f>[21]Agosto!$H$8</f>
        <v>11.16</v>
      </c>
      <c r="F25" s="104">
        <f>[21]Agosto!$H$9</f>
        <v>11.520000000000001</v>
      </c>
      <c r="G25" s="104">
        <f>[21]Agosto!$H$10</f>
        <v>13.32</v>
      </c>
      <c r="H25" s="104">
        <f>[21]Agosto!$H$11</f>
        <v>7.2</v>
      </c>
      <c r="I25" s="104">
        <f>[21]Agosto!$H$12</f>
        <v>14.76</v>
      </c>
      <c r="J25" s="104">
        <f>[21]Agosto!$H$13</f>
        <v>18</v>
      </c>
      <c r="K25" s="104">
        <f>[21]Agosto!$H$14</f>
        <v>9.7200000000000006</v>
      </c>
      <c r="L25" s="104">
        <f>[21]Agosto!$H$15</f>
        <v>10.08</v>
      </c>
      <c r="M25" s="104">
        <f>[21]Agosto!$H$16</f>
        <v>7.5600000000000005</v>
      </c>
      <c r="N25" s="104">
        <f>[21]Agosto!$H$17</f>
        <v>7.2</v>
      </c>
      <c r="O25" s="104">
        <f>[21]Agosto!$H$18</f>
        <v>6.12</v>
      </c>
      <c r="P25" s="104">
        <f>[21]Agosto!$H$19</f>
        <v>7.9200000000000008</v>
      </c>
      <c r="Q25" s="104">
        <f>[21]Agosto!$H$20</f>
        <v>11.16</v>
      </c>
      <c r="R25" s="104">
        <f>[21]Agosto!$H$21</f>
        <v>9.7200000000000006</v>
      </c>
      <c r="S25" s="104">
        <f>[21]Agosto!$H$22</f>
        <v>11.520000000000001</v>
      </c>
      <c r="T25" s="104">
        <f>[21]Agosto!$H$23</f>
        <v>15.48</v>
      </c>
      <c r="U25" s="104">
        <f>[21]Agosto!$H$24</f>
        <v>12.96</v>
      </c>
      <c r="V25" s="104">
        <f>[21]Agosto!$H$25</f>
        <v>11.520000000000001</v>
      </c>
      <c r="W25" s="104">
        <f>[21]Agosto!$H$26</f>
        <v>15.840000000000002</v>
      </c>
      <c r="X25" s="104">
        <f>[21]Agosto!$H$27</f>
        <v>27.36</v>
      </c>
      <c r="Y25" s="104">
        <f>[21]Agosto!$H$28</f>
        <v>26.64</v>
      </c>
      <c r="Z25" s="104">
        <f>[21]Agosto!$H$29</f>
        <v>16.559999999999999</v>
      </c>
      <c r="AA25" s="104">
        <f>[21]Agosto!$H$30</f>
        <v>17.28</v>
      </c>
      <c r="AB25" s="104">
        <f>[21]Agosto!$H$31</f>
        <v>12.24</v>
      </c>
      <c r="AC25" s="104">
        <f>[21]Agosto!$H$32</f>
        <v>8.64</v>
      </c>
      <c r="AD25" s="104">
        <f>[21]Agosto!$H$33</f>
        <v>10.08</v>
      </c>
      <c r="AE25" s="104">
        <f>[21]Agosto!$H$34</f>
        <v>11.16</v>
      </c>
      <c r="AF25" s="104">
        <f>[21]Agosto!$H$35</f>
        <v>15.840000000000002</v>
      </c>
      <c r="AG25" s="109">
        <f>MAX(B25:AF25)</f>
        <v>27.36</v>
      </c>
      <c r="AH25" s="108">
        <f t="shared" si="4"/>
        <v>12.634838709677419</v>
      </c>
      <c r="AI25" s="12"/>
    </row>
    <row r="26" spans="1:37" x14ac:dyDescent="0.2">
      <c r="A26" s="47" t="s">
        <v>274</v>
      </c>
      <c r="B26" s="104">
        <f>[22]Agosto!$H$5</f>
        <v>15.120000000000001</v>
      </c>
      <c r="C26" s="104">
        <f>[22]Agosto!$H$6</f>
        <v>17.28</v>
      </c>
      <c r="D26" s="104">
        <f>[22]Agosto!$H$7</f>
        <v>13.68</v>
      </c>
      <c r="E26" s="104">
        <f>[22]Agosto!$H$8</f>
        <v>22.32</v>
      </c>
      <c r="F26" s="104">
        <f>[22]Agosto!$H$9</f>
        <v>18.36</v>
      </c>
      <c r="G26" s="104">
        <f>[22]Agosto!$H$10</f>
        <v>14.04</v>
      </c>
      <c r="H26" s="104">
        <f>[22]Agosto!$H$11</f>
        <v>7.9200000000000008</v>
      </c>
      <c r="I26" s="104">
        <f>[22]Agosto!$H$12</f>
        <v>27</v>
      </c>
      <c r="J26" s="104">
        <f>[22]Agosto!$H$13</f>
        <v>25.56</v>
      </c>
      <c r="K26" s="104">
        <f>[22]Agosto!$H$14</f>
        <v>18</v>
      </c>
      <c r="L26" s="104">
        <f>[22]Agosto!$H$15</f>
        <v>14.76</v>
      </c>
      <c r="M26" s="104">
        <f>[22]Agosto!$H$16</f>
        <v>10.8</v>
      </c>
      <c r="N26" s="104">
        <f>[22]Agosto!$H$17</f>
        <v>11.879999999999999</v>
      </c>
      <c r="O26" s="104">
        <f>[22]Agosto!$H$18</f>
        <v>16.920000000000002</v>
      </c>
      <c r="P26" s="104">
        <f>[22]Agosto!$H$19</f>
        <v>17.64</v>
      </c>
      <c r="Q26" s="104">
        <f>[22]Agosto!$H$20</f>
        <v>10.08</v>
      </c>
      <c r="R26" s="104">
        <f>[22]Agosto!$H$21</f>
        <v>13.32</v>
      </c>
      <c r="S26" s="104">
        <f>[22]Agosto!$H$22</f>
        <v>19.8</v>
      </c>
      <c r="T26" s="104">
        <f>[22]Agosto!$H$23</f>
        <v>28.08</v>
      </c>
      <c r="U26" s="104">
        <f>[22]Agosto!$H$24</f>
        <v>23.400000000000002</v>
      </c>
      <c r="V26" s="104">
        <f>[22]Agosto!$H$25</f>
        <v>16.920000000000002</v>
      </c>
      <c r="W26" s="104">
        <f>[22]Agosto!$H$26</f>
        <v>22.68</v>
      </c>
      <c r="X26" s="104">
        <f>[22]Agosto!$H$27</f>
        <v>32.04</v>
      </c>
      <c r="Y26" s="104">
        <f>[22]Agosto!$H$28</f>
        <v>29.880000000000003</v>
      </c>
      <c r="Z26" s="104">
        <f>[22]Agosto!$H$29</f>
        <v>24.840000000000003</v>
      </c>
      <c r="AA26" s="104">
        <f>[22]Agosto!$H$30</f>
        <v>21.6</v>
      </c>
      <c r="AB26" s="104">
        <f>[22]Agosto!$H$31</f>
        <v>15.48</v>
      </c>
      <c r="AC26" s="104">
        <f>[22]Agosto!$H$32</f>
        <v>14.4</v>
      </c>
      <c r="AD26" s="104">
        <f>[22]Agosto!$H$33</f>
        <v>14.4</v>
      </c>
      <c r="AE26" s="104">
        <f>[22]Agosto!$H$34</f>
        <v>17.28</v>
      </c>
      <c r="AF26" s="104">
        <f>[22]Agosto!$H$35</f>
        <v>21.240000000000002</v>
      </c>
      <c r="AG26" s="109">
        <f>MAX(B26:AF26)</f>
        <v>32.04</v>
      </c>
      <c r="AH26" s="108">
        <f t="shared" si="4"/>
        <v>18.603870967741937</v>
      </c>
      <c r="AI26" s="12"/>
    </row>
    <row r="27" spans="1:37" x14ac:dyDescent="0.2">
      <c r="A27" s="47" t="s">
        <v>261</v>
      </c>
      <c r="B27" s="104">
        <f>[23]Agosto!$H$5</f>
        <v>34.56</v>
      </c>
      <c r="C27" s="104">
        <f>[23]Agosto!$H$6</f>
        <v>33.480000000000004</v>
      </c>
      <c r="D27" s="104">
        <f>[23]Agosto!$H$7</f>
        <v>21.240000000000002</v>
      </c>
      <c r="E27" s="104">
        <f>[23]Agosto!$H$8</f>
        <v>36</v>
      </c>
      <c r="F27" s="104">
        <f>[23]Agosto!$H$9</f>
        <v>13.68</v>
      </c>
      <c r="G27" s="104">
        <f>[23]Agosto!$H$10</f>
        <v>11.520000000000001</v>
      </c>
      <c r="H27" s="104">
        <f>[23]Agosto!$H$11</f>
        <v>20.52</v>
      </c>
      <c r="I27" s="104">
        <f>[23]Agosto!$H$12</f>
        <v>24.840000000000003</v>
      </c>
      <c r="J27" s="104">
        <f>[23]Agosto!$H$13</f>
        <v>23.759999999999998</v>
      </c>
      <c r="K27" s="104">
        <f>[23]Agosto!$H$14</f>
        <v>10.44</v>
      </c>
      <c r="L27" s="104">
        <f>[23]Agosto!$H$15</f>
        <v>12.24</v>
      </c>
      <c r="M27" s="104">
        <f>[23]Agosto!$H$16</f>
        <v>21.6</v>
      </c>
      <c r="N27" s="104">
        <f>[23]Agosto!$H$17</f>
        <v>16.559999999999999</v>
      </c>
      <c r="O27" s="104">
        <f>[23]Agosto!$H$18</f>
        <v>14.4</v>
      </c>
      <c r="P27" s="104">
        <f>[23]Agosto!$H$19</f>
        <v>12.24</v>
      </c>
      <c r="Q27" s="104">
        <f>[23]Agosto!$H$20</f>
        <v>21.96</v>
      </c>
      <c r="R27" s="104">
        <f>[23]Agosto!$H$21</f>
        <v>14.76</v>
      </c>
      <c r="S27" s="104">
        <f>[23]Agosto!$H$22</f>
        <v>30.96</v>
      </c>
      <c r="T27" s="104">
        <f>[23]Agosto!$H$23</f>
        <v>39.96</v>
      </c>
      <c r="U27" s="104">
        <f>[23]Agosto!$H$24</f>
        <v>18</v>
      </c>
      <c r="V27" s="104">
        <f>[23]Agosto!$H$25</f>
        <v>37.080000000000005</v>
      </c>
      <c r="W27" s="104">
        <f>[23]Agosto!$H$26</f>
        <v>37.080000000000005</v>
      </c>
      <c r="X27" s="104">
        <f>[23]Agosto!$H$27</f>
        <v>32.76</v>
      </c>
      <c r="Y27" s="104">
        <f>[23]Agosto!$H$28</f>
        <v>28.08</v>
      </c>
      <c r="Z27" s="104">
        <f>[23]Agosto!$H$29</f>
        <v>20.88</v>
      </c>
      <c r="AA27" s="104">
        <f>[23]Agosto!$H$30</f>
        <v>15.840000000000002</v>
      </c>
      <c r="AB27" s="104">
        <f>[23]Agosto!$H$31</f>
        <v>11.520000000000001</v>
      </c>
      <c r="AC27" s="104">
        <f>[23]Agosto!$H$32</f>
        <v>15.120000000000001</v>
      </c>
      <c r="AD27" s="104">
        <f>[23]Agosto!$H$33</f>
        <v>22.68</v>
      </c>
      <c r="AE27" s="104">
        <f>[23]Agosto!$H$34</f>
        <v>32.76</v>
      </c>
      <c r="AF27" s="104">
        <f>[23]Agosto!$H$35</f>
        <v>38.159999999999997</v>
      </c>
      <c r="AG27" s="109">
        <f>MAX(B27:AF27)</f>
        <v>39.96</v>
      </c>
      <c r="AH27" s="108">
        <f t="shared" si="4"/>
        <v>23.376774193548385</v>
      </c>
      <c r="AI27" s="12"/>
    </row>
    <row r="28" spans="1:37" x14ac:dyDescent="0.2">
      <c r="A28" s="47" t="s">
        <v>320</v>
      </c>
      <c r="B28" s="104">
        <f>[24]Agosto!$H$5</f>
        <v>26.28</v>
      </c>
      <c r="C28" s="104">
        <f>[24]Agosto!$H$6</f>
        <v>21.240000000000002</v>
      </c>
      <c r="D28" s="104">
        <f>[24]Agosto!$H$7</f>
        <v>16.559999999999999</v>
      </c>
      <c r="E28" s="104">
        <f>[24]Agosto!$H$8</f>
        <v>23.400000000000002</v>
      </c>
      <c r="F28" s="104">
        <f>[24]Agosto!$H$9</f>
        <v>15.120000000000001</v>
      </c>
      <c r="G28" s="104">
        <f>[24]Agosto!$H$10</f>
        <v>15.48</v>
      </c>
      <c r="H28" s="104">
        <f>[24]Agosto!$H$11</f>
        <v>9.7200000000000006</v>
      </c>
      <c r="I28" s="104">
        <f>[24]Agosto!$H$12</f>
        <v>23.040000000000003</v>
      </c>
      <c r="J28" s="104">
        <f>[24]Agosto!$H$13</f>
        <v>25.56</v>
      </c>
      <c r="K28" s="104">
        <f>[24]Agosto!$H$14</f>
        <v>18</v>
      </c>
      <c r="L28" s="104">
        <f>[24]Agosto!$H$15</f>
        <v>13.68</v>
      </c>
      <c r="M28" s="104">
        <f>[24]Agosto!$H$16</f>
        <v>12.6</v>
      </c>
      <c r="N28" s="104">
        <f>[24]Agosto!$H$17</f>
        <v>8.64</v>
      </c>
      <c r="O28" s="104">
        <f>[24]Agosto!$H$18</f>
        <v>13.68</v>
      </c>
      <c r="P28" s="104">
        <f>[24]Agosto!$H$19</f>
        <v>14.76</v>
      </c>
      <c r="Q28" s="104">
        <f>[24]Agosto!$H$20</f>
        <v>16.2</v>
      </c>
      <c r="R28" s="104">
        <f>[24]Agosto!$H$21</f>
        <v>16.2</v>
      </c>
      <c r="S28" s="104">
        <f>[24]Agosto!$H$22</f>
        <v>13.32</v>
      </c>
      <c r="T28" s="104">
        <f>[24]Agosto!$H$23</f>
        <v>30.6</v>
      </c>
      <c r="U28" s="104">
        <f>[24]Agosto!$H$24</f>
        <v>17.28</v>
      </c>
      <c r="V28" s="104">
        <f>[24]Agosto!$H$25</f>
        <v>22.68</v>
      </c>
      <c r="W28" s="104">
        <f>[24]Agosto!$H$26</f>
        <v>21.6</v>
      </c>
      <c r="X28" s="104">
        <f>[24]Agosto!$H$27</f>
        <v>19.8</v>
      </c>
      <c r="Y28" s="104">
        <f>[24]Agosto!$H$28</f>
        <v>30.6</v>
      </c>
      <c r="Z28" s="104">
        <f>[24]Agosto!$H$29</f>
        <v>21.96</v>
      </c>
      <c r="AA28" s="104">
        <f>[24]Agosto!$H$30</f>
        <v>19.079999999999998</v>
      </c>
      <c r="AB28" s="104">
        <f>[24]Agosto!$H$31</f>
        <v>14.04</v>
      </c>
      <c r="AC28" s="104">
        <f>[24]Agosto!$H$32</f>
        <v>19.440000000000001</v>
      </c>
      <c r="AD28" s="104">
        <f>[24]Agosto!$H$33</f>
        <v>17.28</v>
      </c>
      <c r="AE28" s="104">
        <f>[24]Agosto!$H$34</f>
        <v>11.520000000000001</v>
      </c>
      <c r="AF28" s="104">
        <f>[24]Agosto!$H$35</f>
        <v>15.840000000000002</v>
      </c>
      <c r="AG28" s="109">
        <f>MAX(B28:AF28)</f>
        <v>30.6</v>
      </c>
      <c r="AH28" s="108">
        <f t="shared" si="4"/>
        <v>18.232258064516131</v>
      </c>
      <c r="AI28" s="12"/>
    </row>
    <row r="29" spans="1:37" x14ac:dyDescent="0.2">
      <c r="A29" s="47" t="s">
        <v>206</v>
      </c>
      <c r="B29" s="104">
        <f>[25]Agosto!$H$5</f>
        <v>24.48</v>
      </c>
      <c r="C29" s="104">
        <f>[25]Agosto!$H$6</f>
        <v>20.88</v>
      </c>
      <c r="D29" s="104">
        <f>[25]Agosto!$H$7</f>
        <v>17.28</v>
      </c>
      <c r="E29" s="104">
        <f>[25]Agosto!$H$8</f>
        <v>19.079999999999998</v>
      </c>
      <c r="F29" s="104">
        <f>[25]Agosto!$H$9</f>
        <v>11.16</v>
      </c>
      <c r="G29" s="104">
        <f>[25]Agosto!$H$10</f>
        <v>11.520000000000001</v>
      </c>
      <c r="H29" s="104">
        <f>[25]Agosto!$H$11</f>
        <v>10.44</v>
      </c>
      <c r="I29" s="104">
        <f>[25]Agosto!$H$12</f>
        <v>27</v>
      </c>
      <c r="J29" s="104">
        <f>[25]Agosto!$H$13</f>
        <v>24.48</v>
      </c>
      <c r="K29" s="104">
        <f>[25]Agosto!$H$14</f>
        <v>11.16</v>
      </c>
      <c r="L29" s="104">
        <f>[25]Agosto!$H$15</f>
        <v>15.48</v>
      </c>
      <c r="M29" s="104">
        <f>[25]Agosto!$H$16</f>
        <v>11.879999999999999</v>
      </c>
      <c r="N29" s="104">
        <f>[25]Agosto!$H$17</f>
        <v>9</v>
      </c>
      <c r="O29" s="104">
        <f>[25]Agosto!$H$18</f>
        <v>11.520000000000001</v>
      </c>
      <c r="P29" s="104">
        <f>[25]Agosto!$H$19</f>
        <v>10.08</v>
      </c>
      <c r="Q29" s="104">
        <f>[25]Agosto!$H$20</f>
        <v>15.120000000000001</v>
      </c>
      <c r="R29" s="104">
        <f>[25]Agosto!$H$21</f>
        <v>13.68</v>
      </c>
      <c r="S29" s="104">
        <f>[25]Agosto!$H$22</f>
        <v>20.16</v>
      </c>
      <c r="T29" s="104">
        <f>[25]Agosto!$H$23</f>
        <v>36</v>
      </c>
      <c r="U29" s="104">
        <f>[25]Agosto!$H$24</f>
        <v>15.48</v>
      </c>
      <c r="V29" s="104">
        <f>[25]Agosto!$H$25</f>
        <v>23.040000000000003</v>
      </c>
      <c r="W29" s="104">
        <f>[25]Agosto!$H$26</f>
        <v>27.720000000000002</v>
      </c>
      <c r="X29" s="104">
        <f>[25]Agosto!$H$27</f>
        <v>24.12</v>
      </c>
      <c r="Y29" s="104">
        <f>[25]Agosto!$H$28</f>
        <v>29.16</v>
      </c>
      <c r="Z29" s="104">
        <f>[25]Agosto!$H$29</f>
        <v>19.8</v>
      </c>
      <c r="AA29" s="104">
        <f>[25]Agosto!$H$30</f>
        <v>23.040000000000003</v>
      </c>
      <c r="AB29" s="104">
        <f>[25]Agosto!$H$31</f>
        <v>12.96</v>
      </c>
      <c r="AC29" s="104">
        <f>[25]Agosto!$H$32</f>
        <v>11.879999999999999</v>
      </c>
      <c r="AD29" s="104">
        <f>[25]Agosto!$H$33</f>
        <v>15.840000000000002</v>
      </c>
      <c r="AE29" s="104">
        <f>[25]Agosto!$H$34</f>
        <v>18.36</v>
      </c>
      <c r="AF29" s="104">
        <f>[25]Agosto!$H$35</f>
        <v>23.400000000000002</v>
      </c>
      <c r="AG29" s="109">
        <f t="shared" si="3"/>
        <v>36</v>
      </c>
      <c r="AH29" s="108">
        <f t="shared" si="4"/>
        <v>18.232258064516131</v>
      </c>
      <c r="AI29" s="12"/>
    </row>
    <row r="30" spans="1:37" x14ac:dyDescent="0.2">
      <c r="A30" s="47" t="s">
        <v>207</v>
      </c>
      <c r="B30" s="104">
        <f>[26]Agosto!$H$5</f>
        <v>15.48</v>
      </c>
      <c r="C30" s="104">
        <f>[26]Agosto!$H$6</f>
        <v>14.04</v>
      </c>
      <c r="D30" s="104">
        <f>[26]Agosto!$H$7</f>
        <v>20.16</v>
      </c>
      <c r="E30" s="104">
        <f>[26]Agosto!$H$8</f>
        <v>16.559999999999999</v>
      </c>
      <c r="F30" s="104">
        <f>[26]Agosto!$H$9</f>
        <v>13.32</v>
      </c>
      <c r="G30" s="104">
        <f>[26]Agosto!$H$10</f>
        <v>8.64</v>
      </c>
      <c r="H30" s="104">
        <f>[26]Agosto!$H$11</f>
        <v>11.520000000000001</v>
      </c>
      <c r="I30" s="104">
        <f>[26]Agosto!$H$12</f>
        <v>17.64</v>
      </c>
      <c r="J30" s="104">
        <f>[26]Agosto!$H$13</f>
        <v>14.04</v>
      </c>
      <c r="K30" s="104">
        <f>[26]Agosto!$H$14</f>
        <v>12.96</v>
      </c>
      <c r="L30" s="104">
        <f>[26]Agosto!$H$15</f>
        <v>10.8</v>
      </c>
      <c r="M30" s="104">
        <f>[26]Agosto!$H$16</f>
        <v>11.879999999999999</v>
      </c>
      <c r="N30" s="104">
        <f>[26]Agosto!$H$17</f>
        <v>9</v>
      </c>
      <c r="O30" s="104">
        <f>[26]Agosto!$H$18</f>
        <v>14.76</v>
      </c>
      <c r="P30" s="104">
        <f>[26]Agosto!$H$19</f>
        <v>10.44</v>
      </c>
      <c r="Q30" s="104">
        <f>[26]Agosto!$H$20</f>
        <v>9.3600000000000012</v>
      </c>
      <c r="R30" s="104">
        <f>[26]Agosto!$H$21</f>
        <v>9</v>
      </c>
      <c r="S30" s="104">
        <f>[26]Agosto!$H$22</f>
        <v>12.6</v>
      </c>
      <c r="T30" s="104">
        <f>[26]Agosto!$H$23</f>
        <v>19.8</v>
      </c>
      <c r="U30" s="104">
        <f>[26]Agosto!$H$24</f>
        <v>14.4</v>
      </c>
      <c r="V30" s="104">
        <f>[26]Agosto!$H$25</f>
        <v>14.4</v>
      </c>
      <c r="W30" s="104">
        <f>[26]Agosto!$H$26</f>
        <v>17.64</v>
      </c>
      <c r="X30" s="104">
        <f>[26]Agosto!$H$27</f>
        <v>24.12</v>
      </c>
      <c r="Y30" s="104">
        <f>[26]Agosto!$H$28</f>
        <v>17.64</v>
      </c>
      <c r="Z30" s="104">
        <f>[26]Agosto!$H$29</f>
        <v>17.28</v>
      </c>
      <c r="AA30" s="104">
        <f>[26]Agosto!$H$30</f>
        <v>12.96</v>
      </c>
      <c r="AB30" s="104">
        <f>[26]Agosto!$H$31</f>
        <v>9</v>
      </c>
      <c r="AC30" s="104">
        <f>[26]Agosto!$H$32</f>
        <v>8.64</v>
      </c>
      <c r="AD30" s="104">
        <f>[26]Agosto!$H$33</f>
        <v>9</v>
      </c>
      <c r="AE30" s="104">
        <f>[26]Agosto!$H$34</f>
        <v>11.879999999999999</v>
      </c>
      <c r="AF30" s="104">
        <f>[26]Agosto!$H$35</f>
        <v>19.8</v>
      </c>
      <c r="AG30" s="109">
        <f t="shared" si="3"/>
        <v>24.12</v>
      </c>
      <c r="AH30" s="108">
        <f t="shared" si="4"/>
        <v>13.830967741935483</v>
      </c>
      <c r="AI30" s="12"/>
    </row>
    <row r="31" spans="1:37" x14ac:dyDescent="0.2">
      <c r="A31" s="47" t="s">
        <v>33</v>
      </c>
      <c r="B31" s="104">
        <f>[27]Agosto!$H$5</f>
        <v>20.52</v>
      </c>
      <c r="C31" s="104">
        <f>[27]Agosto!$H$6</f>
        <v>19.8</v>
      </c>
      <c r="D31" s="104">
        <f>[27]Agosto!$H$7</f>
        <v>20.88</v>
      </c>
      <c r="E31" s="104">
        <f>[27]Agosto!$H$8</f>
        <v>22.68</v>
      </c>
      <c r="F31" s="104">
        <f>[27]Agosto!$H$9</f>
        <v>13.68</v>
      </c>
      <c r="G31" s="104">
        <f>[27]Agosto!$H$10</f>
        <v>14.76</v>
      </c>
      <c r="H31" s="104">
        <f>[27]Agosto!$H$11</f>
        <v>22.68</v>
      </c>
      <c r="I31" s="104">
        <f>[27]Agosto!$H$12</f>
        <v>15.48</v>
      </c>
      <c r="J31" s="104">
        <f>[27]Agosto!$H$13</f>
        <v>18.36</v>
      </c>
      <c r="K31" s="104">
        <f>[27]Agosto!$H$14</f>
        <v>11.520000000000001</v>
      </c>
      <c r="L31" s="104">
        <f>[27]Agosto!$H$15</f>
        <v>12.96</v>
      </c>
      <c r="M31" s="104">
        <f>[27]Agosto!$H$16</f>
        <v>14.76</v>
      </c>
      <c r="N31" s="104">
        <f>[27]Agosto!$H$17</f>
        <v>20.52</v>
      </c>
      <c r="O31" s="104">
        <f>[27]Agosto!$H$18</f>
        <v>14.4</v>
      </c>
      <c r="P31" s="104">
        <f>[27]Agosto!$H$19</f>
        <v>19.440000000000001</v>
      </c>
      <c r="Q31" s="104">
        <f>[27]Agosto!$H$20</f>
        <v>20.88</v>
      </c>
      <c r="R31" s="104">
        <f>[27]Agosto!$H$21</f>
        <v>17.64</v>
      </c>
      <c r="S31" s="104">
        <f>[27]Agosto!$H$22</f>
        <v>20.88</v>
      </c>
      <c r="T31" s="104">
        <f>[27]Agosto!$H$23</f>
        <v>32.04</v>
      </c>
      <c r="U31" s="104">
        <f>[27]Agosto!$H$24</f>
        <v>27.720000000000002</v>
      </c>
      <c r="V31" s="104">
        <f>[27]Agosto!$H$25</f>
        <v>21.6</v>
      </c>
      <c r="W31" s="104">
        <f>[27]Agosto!$H$26</f>
        <v>23.400000000000002</v>
      </c>
      <c r="X31" s="104">
        <f>[27]Agosto!$H$27</f>
        <v>25.56</v>
      </c>
      <c r="Y31" s="104">
        <f>[27]Agosto!$H$28</f>
        <v>20.52</v>
      </c>
      <c r="Z31" s="104">
        <f>[27]Agosto!$H$29</f>
        <v>13.32</v>
      </c>
      <c r="AA31" s="104">
        <f>[27]Agosto!$H$30</f>
        <v>16.920000000000002</v>
      </c>
      <c r="AB31" s="104">
        <f>[27]Agosto!$H$31</f>
        <v>14.76</v>
      </c>
      <c r="AC31" s="104">
        <f>[27]Agosto!$H$32</f>
        <v>18</v>
      </c>
      <c r="AD31" s="104">
        <f>[27]Agosto!$H$33</f>
        <v>25.56</v>
      </c>
      <c r="AE31" s="104">
        <f>[27]Agosto!$H$34</f>
        <v>23.400000000000002</v>
      </c>
      <c r="AF31" s="104">
        <f>[27]Agosto!$H$35</f>
        <v>28.44</v>
      </c>
      <c r="AG31" s="109">
        <f t="shared" si="3"/>
        <v>32.04</v>
      </c>
      <c r="AH31" s="108">
        <f t="shared" si="4"/>
        <v>19.776774193548388</v>
      </c>
    </row>
    <row r="32" spans="1:37" hidden="1" x14ac:dyDescent="0.2">
      <c r="A32" s="47" t="s">
        <v>6</v>
      </c>
      <c r="B32" s="104" t="str">
        <f>[28]Agosto!$H$5</f>
        <v>*</v>
      </c>
      <c r="C32" s="104" t="str">
        <f>[28]Agosto!$H$6</f>
        <v>*</v>
      </c>
      <c r="D32" s="104" t="str">
        <f>[28]Agosto!$H$7</f>
        <v>*</v>
      </c>
      <c r="E32" s="104" t="str">
        <f>[28]Agosto!$H$8</f>
        <v>*</v>
      </c>
      <c r="F32" s="104" t="str">
        <f>[28]Agosto!$H$9</f>
        <v>*</v>
      </c>
      <c r="G32" s="104" t="str">
        <f>[28]Agosto!$H$10</f>
        <v>*</v>
      </c>
      <c r="H32" s="104" t="str">
        <f>[28]Agosto!$H$11</f>
        <v>*</v>
      </c>
      <c r="I32" s="104" t="str">
        <f>[28]Agosto!$H$12</f>
        <v>*</v>
      </c>
      <c r="J32" s="104" t="str">
        <f>[28]Agosto!$H$13</f>
        <v>*</v>
      </c>
      <c r="K32" s="104" t="str">
        <f>[28]Agosto!$H$14</f>
        <v>*</v>
      </c>
      <c r="L32" s="104" t="str">
        <f>[28]Agosto!$H$15</f>
        <v>*</v>
      </c>
      <c r="M32" s="104" t="str">
        <f>[28]Agosto!$H$16</f>
        <v>*</v>
      </c>
      <c r="N32" s="104" t="str">
        <f>[28]Agosto!$H$17</f>
        <v>*</v>
      </c>
      <c r="O32" s="104" t="str">
        <f>[28]Agosto!$H$18</f>
        <v>*</v>
      </c>
      <c r="P32" s="104" t="str">
        <f>[28]Agosto!$H$19</f>
        <v>*</v>
      </c>
      <c r="Q32" s="104" t="str">
        <f>[28]Agosto!$H$20</f>
        <v>*</v>
      </c>
      <c r="R32" s="104" t="str">
        <f>[28]Agosto!$H$21</f>
        <v>*</v>
      </c>
      <c r="S32" s="104" t="str">
        <f>[28]Agosto!$H$22</f>
        <v>*</v>
      </c>
      <c r="T32" s="104" t="str">
        <f>[28]Agosto!$H$23</f>
        <v>*</v>
      </c>
      <c r="U32" s="104" t="str">
        <f>[28]Agosto!$H$24</f>
        <v>*</v>
      </c>
      <c r="V32" s="104" t="str">
        <f>[28]Agosto!$H$25</f>
        <v>*</v>
      </c>
      <c r="W32" s="104" t="str">
        <f>[28]Agosto!$H$26</f>
        <v>*</v>
      </c>
      <c r="X32" s="104" t="str">
        <f>[28]Agosto!$H$27</f>
        <v>*</v>
      </c>
      <c r="Y32" s="104" t="str">
        <f>[28]Agosto!$H$28</f>
        <v>*</v>
      </c>
      <c r="Z32" s="104" t="str">
        <f>[28]Agosto!$H$29</f>
        <v>*</v>
      </c>
      <c r="AA32" s="104" t="str">
        <f>[28]Agosto!$H$30</f>
        <v>*</v>
      </c>
      <c r="AB32" s="104" t="str">
        <f>[28]Agosto!$H$31</f>
        <v>*</v>
      </c>
      <c r="AC32" s="104" t="str">
        <f>[28]Agosto!$H$32</f>
        <v>*</v>
      </c>
      <c r="AD32" s="104" t="str">
        <f>[28]Agosto!$H$33</f>
        <v>*</v>
      </c>
      <c r="AE32" s="104" t="str">
        <f>[28]Agosto!$H$34</f>
        <v>*</v>
      </c>
      <c r="AF32" s="104" t="str">
        <f>[28]Agosto!$H$35</f>
        <v>*</v>
      </c>
      <c r="AG32" s="109" t="s">
        <v>154</v>
      </c>
      <c r="AH32" s="108" t="s">
        <v>154</v>
      </c>
    </row>
    <row r="33" spans="1:38" x14ac:dyDescent="0.2">
      <c r="A33" s="47" t="s">
        <v>7</v>
      </c>
      <c r="B33" s="104">
        <f>[30]Agosto!$H$5</f>
        <v>20.52</v>
      </c>
      <c r="C33" s="104">
        <f>[30]Agosto!$H$6</f>
        <v>19.8</v>
      </c>
      <c r="D33" s="104">
        <f>[30]Agosto!$H$7</f>
        <v>17.28</v>
      </c>
      <c r="E33" s="104">
        <f>[30]Agosto!$H$8</f>
        <v>16.559999999999999</v>
      </c>
      <c r="F33" s="104">
        <f>[30]Agosto!$H$9</f>
        <v>10.44</v>
      </c>
      <c r="G33" s="104">
        <f>[30]Agosto!$H$10</f>
        <v>13.68</v>
      </c>
      <c r="H33" s="104">
        <f>[30]Agosto!$H$11</f>
        <v>11.879999999999999</v>
      </c>
      <c r="I33" s="104">
        <f>[30]Agosto!$H$12</f>
        <v>22.32</v>
      </c>
      <c r="J33" s="104">
        <f>[30]Agosto!$H$13</f>
        <v>14.4</v>
      </c>
      <c r="K33" s="104">
        <f>[30]Agosto!$H$14</f>
        <v>9.3600000000000012</v>
      </c>
      <c r="L33" s="104">
        <f>[30]Agosto!$H$15</f>
        <v>11.16</v>
      </c>
      <c r="M33" s="104">
        <f>[30]Agosto!$H$16</f>
        <v>14.76</v>
      </c>
      <c r="N33" s="104">
        <f>[30]Agosto!$H$17</f>
        <v>14.4</v>
      </c>
      <c r="O33" s="104">
        <f>[30]Agosto!$H$18</f>
        <v>10.44</v>
      </c>
      <c r="P33" s="104">
        <f>[30]Agosto!$H$19</f>
        <v>11.520000000000001</v>
      </c>
      <c r="Q33" s="104">
        <f>[30]Agosto!$H$20</f>
        <v>16.2</v>
      </c>
      <c r="R33" s="104">
        <f>[30]Agosto!$H$21</f>
        <v>18.36</v>
      </c>
      <c r="S33" s="104">
        <f>[30]Agosto!$H$22</f>
        <v>20.88</v>
      </c>
      <c r="T33" s="104">
        <f>[30]Agosto!$H$23</f>
        <v>30.6</v>
      </c>
      <c r="U33" s="104">
        <f>[30]Agosto!$H$24</f>
        <v>22.32</v>
      </c>
      <c r="V33" s="104">
        <f>[30]Agosto!$H$25</f>
        <v>14.76</v>
      </c>
      <c r="W33" s="104">
        <f>[30]Agosto!$H$26</f>
        <v>26.64</v>
      </c>
      <c r="X33" s="104">
        <f>[30]Agosto!$H$27</f>
        <v>29.52</v>
      </c>
      <c r="Y33" s="104">
        <f>[30]Agosto!$H$28</f>
        <v>20.88</v>
      </c>
      <c r="Z33" s="104">
        <f>[30]Agosto!$H$29</f>
        <v>15.840000000000002</v>
      </c>
      <c r="AA33" s="104">
        <f>[30]Agosto!$H$30</f>
        <v>16.2</v>
      </c>
      <c r="AB33" s="104">
        <f>[30]Agosto!$H$31</f>
        <v>10.44</v>
      </c>
      <c r="AC33" s="104">
        <f>[30]Agosto!$H$32</f>
        <v>12.96</v>
      </c>
      <c r="AD33" s="104">
        <f>[30]Agosto!$H$33</f>
        <v>13.32</v>
      </c>
      <c r="AE33" s="104">
        <f>[30]Agosto!$H$34</f>
        <v>19.8</v>
      </c>
      <c r="AF33" s="104">
        <f>[30]Agosto!$H$35</f>
        <v>21.6</v>
      </c>
      <c r="AG33" s="109">
        <f t="shared" si="3"/>
        <v>30.6</v>
      </c>
      <c r="AH33" s="108">
        <f t="shared" si="4"/>
        <v>17.059354838709673</v>
      </c>
    </row>
    <row r="34" spans="1:38" x14ac:dyDescent="0.2">
      <c r="A34" s="47" t="s">
        <v>140</v>
      </c>
      <c r="B34" s="104">
        <f>[32]Agosto!$H$5</f>
        <v>24.12</v>
      </c>
      <c r="C34" s="104">
        <f>[32]Agosto!$H$6</f>
        <v>26.64</v>
      </c>
      <c r="D34" s="104">
        <f>[32]Agosto!$H$7</f>
        <v>17.64</v>
      </c>
      <c r="E34" s="104">
        <f>[32]Agosto!$H$8</f>
        <v>21.240000000000002</v>
      </c>
      <c r="F34" s="104">
        <f>[32]Agosto!$H$9</f>
        <v>6.84</v>
      </c>
      <c r="G34" s="104">
        <f>[32]Agosto!$H$10</f>
        <v>20.16</v>
      </c>
      <c r="H34" s="104">
        <f>[32]Agosto!$H$11</f>
        <v>14.76</v>
      </c>
      <c r="I34" s="104">
        <f>[32]Agosto!$H$12</f>
        <v>19.440000000000001</v>
      </c>
      <c r="J34" s="104">
        <f>[32]Agosto!$H$13</f>
        <v>15.48</v>
      </c>
      <c r="K34" s="104">
        <f>[32]Agosto!$H$14</f>
        <v>10.8</v>
      </c>
      <c r="L34" s="104">
        <f>[32]Agosto!$H$15</f>
        <v>12.24</v>
      </c>
      <c r="M34" s="104">
        <f>[32]Agosto!$H$16</f>
        <v>16.559999999999999</v>
      </c>
      <c r="N34" s="104">
        <f>[32]Agosto!$H$17</f>
        <v>11.16</v>
      </c>
      <c r="O34" s="104">
        <f>[32]Agosto!$H$18</f>
        <v>9.7200000000000006</v>
      </c>
      <c r="P34" s="104">
        <f>[32]Agosto!$H$19</f>
        <v>17.64</v>
      </c>
      <c r="Q34" s="104">
        <f>[32]Agosto!$H$20</f>
        <v>18.720000000000002</v>
      </c>
      <c r="R34" s="104">
        <f>[32]Agosto!$H$21</f>
        <v>19.440000000000001</v>
      </c>
      <c r="S34" s="104">
        <f>[32]Agosto!$H$22</f>
        <v>32.04</v>
      </c>
      <c r="T34" s="104">
        <f>[32]Agosto!$H$23</f>
        <v>33.480000000000004</v>
      </c>
      <c r="U34" s="104">
        <f>[32]Agosto!$H$24</f>
        <v>21.96</v>
      </c>
      <c r="V34" s="104">
        <f>[32]Agosto!$H$25</f>
        <v>24.48</v>
      </c>
      <c r="W34" s="104">
        <f>[32]Agosto!$H$25</f>
        <v>24.48</v>
      </c>
      <c r="X34" s="104">
        <f>[32]Agosto!$H$27</f>
        <v>34.200000000000003</v>
      </c>
      <c r="Y34" s="104">
        <f>[32]Agosto!$H$28</f>
        <v>18.36</v>
      </c>
      <c r="Z34" s="104">
        <f>[32]Agosto!$H$29</f>
        <v>12.96</v>
      </c>
      <c r="AA34" s="104">
        <f>[32]Agosto!$H$30</f>
        <v>11.16</v>
      </c>
      <c r="AB34" s="104">
        <f>[32]Agosto!$H$31</f>
        <v>9.3600000000000012</v>
      </c>
      <c r="AC34" s="104">
        <f>[32]Agosto!$H$32</f>
        <v>21.6</v>
      </c>
      <c r="AD34" s="104">
        <f>[32]Agosto!$H$33</f>
        <v>20.88</v>
      </c>
      <c r="AE34" s="104">
        <f>[32]Agosto!$H$34</f>
        <v>27</v>
      </c>
      <c r="AF34" s="104">
        <f>[32]Agosto!$H$35</f>
        <v>32.76</v>
      </c>
      <c r="AG34" s="109">
        <f t="shared" si="3"/>
        <v>34.200000000000003</v>
      </c>
      <c r="AH34" s="108">
        <f t="shared" si="4"/>
        <v>19.590967741935486</v>
      </c>
      <c r="AK34" t="s">
        <v>35</v>
      </c>
      <c r="AL34" t="s">
        <v>35</v>
      </c>
    </row>
    <row r="35" spans="1:38" x14ac:dyDescent="0.2">
      <c r="A35" s="47" t="s">
        <v>292</v>
      </c>
      <c r="B35" s="104" t="str">
        <f>[33]Agosto!$H$5</f>
        <v>*</v>
      </c>
      <c r="C35" s="104" t="str">
        <f>[33]Agosto!$H$6</f>
        <v>*</v>
      </c>
      <c r="D35" s="104" t="str">
        <f>[33]Agosto!$H$7</f>
        <v>*</v>
      </c>
      <c r="E35" s="104" t="str">
        <f>[33]Agosto!$H$8</f>
        <v>*</v>
      </c>
      <c r="F35" s="104" t="str">
        <f>[33]Agosto!$H$9</f>
        <v>*</v>
      </c>
      <c r="G35" s="104" t="str">
        <f>[33]Agosto!$H$10</f>
        <v>*</v>
      </c>
      <c r="H35" s="104" t="str">
        <f>[33]Agosto!$H$11</f>
        <v>*</v>
      </c>
      <c r="I35" s="104" t="str">
        <f>[33]Agosto!$H$12</f>
        <v>*</v>
      </c>
      <c r="J35" s="104" t="str">
        <f>[33]Agosto!$H$13</f>
        <v>*</v>
      </c>
      <c r="K35" s="104" t="str">
        <f>[33]Agosto!$H$14</f>
        <v>*</v>
      </c>
      <c r="L35" s="104" t="str">
        <f>[33]Agosto!$H$15</f>
        <v>*</v>
      </c>
      <c r="M35" s="104" t="str">
        <f>[33]Agosto!$H$16</f>
        <v>*</v>
      </c>
      <c r="N35" s="104" t="str">
        <f>[33]Agosto!$H$17</f>
        <v>*</v>
      </c>
      <c r="O35" s="104" t="str">
        <f>[33]Agosto!$H$18</f>
        <v>*</v>
      </c>
      <c r="P35" s="104" t="str">
        <f>[33]Agosto!$H$19</f>
        <v>*</v>
      </c>
      <c r="Q35" s="104">
        <f>[33]Agosto!$H$20</f>
        <v>13.68</v>
      </c>
      <c r="R35" s="104">
        <f>[33]Agosto!$H$21</f>
        <v>22.68</v>
      </c>
      <c r="S35" s="104">
        <f>[33]Agosto!$H$22</f>
        <v>24.840000000000003</v>
      </c>
      <c r="T35" s="104">
        <f>[33]Agosto!$H$23</f>
        <v>25.2</v>
      </c>
      <c r="U35" s="104">
        <f>[33]Agosto!$H$24</f>
        <v>15.48</v>
      </c>
      <c r="V35" s="104">
        <f>[33]Agosto!$H$25</f>
        <v>19.8</v>
      </c>
      <c r="W35" s="104">
        <f>[33]Agosto!$H$26</f>
        <v>24.12</v>
      </c>
      <c r="X35" s="104">
        <f>[33]Agosto!$H$27</f>
        <v>22.68</v>
      </c>
      <c r="Y35" s="104">
        <f>[33]Agosto!$H$28</f>
        <v>17.64</v>
      </c>
      <c r="Z35" s="104">
        <f>[33]Agosto!$H$29</f>
        <v>20.88</v>
      </c>
      <c r="AA35" s="104">
        <f>[33]Agosto!$H$30</f>
        <v>16.559999999999999</v>
      </c>
      <c r="AB35" s="104">
        <f>[33]Agosto!$H$31</f>
        <v>15.120000000000001</v>
      </c>
      <c r="AC35" s="104">
        <f>[33]Agosto!$H$32</f>
        <v>16.559999999999999</v>
      </c>
      <c r="AD35" s="104">
        <f>[33]Agosto!$H$33</f>
        <v>20.88</v>
      </c>
      <c r="AE35" s="104">
        <f>[33]Agosto!$H$34</f>
        <v>22.68</v>
      </c>
      <c r="AF35" s="104">
        <f>[33]Agosto!$H$35</f>
        <v>27.36</v>
      </c>
      <c r="AG35" s="109">
        <f t="shared" si="3"/>
        <v>27.36</v>
      </c>
      <c r="AH35" s="108">
        <f t="shared" si="4"/>
        <v>20.385000000000002</v>
      </c>
    </row>
    <row r="36" spans="1:38" x14ac:dyDescent="0.2">
      <c r="A36" s="47" t="s">
        <v>141</v>
      </c>
      <c r="B36" s="104">
        <f>[34]Agosto!$H$5</f>
        <v>36.72</v>
      </c>
      <c r="C36" s="104">
        <f>[34]Agosto!$H$6</f>
        <v>34.92</v>
      </c>
      <c r="D36" s="104">
        <f>[34]Agosto!$H$7</f>
        <v>25.92</v>
      </c>
      <c r="E36" s="104">
        <f>[34]Agosto!$H$8</f>
        <v>27.36</v>
      </c>
      <c r="F36" s="104">
        <f>[34]Agosto!$H$9</f>
        <v>9</v>
      </c>
      <c r="G36" s="104">
        <f>[34]Agosto!$H$10</f>
        <v>19.8</v>
      </c>
      <c r="H36" s="104">
        <f>[34]Agosto!$H$11</f>
        <v>17.28</v>
      </c>
      <c r="I36" s="104">
        <f>[34]Agosto!$H$12</f>
        <v>19.440000000000001</v>
      </c>
      <c r="J36" s="104">
        <f>[34]Agosto!$H$13</f>
        <v>13.32</v>
      </c>
      <c r="K36" s="104">
        <f>[34]Agosto!$H$14</f>
        <v>11.879999999999999</v>
      </c>
      <c r="L36" s="104">
        <f>[34]Agosto!$H$15</f>
        <v>8.64</v>
      </c>
      <c r="M36" s="104">
        <f>[34]Agosto!$H$16</f>
        <v>16.920000000000002</v>
      </c>
      <c r="N36" s="104">
        <f>[34]Agosto!$H$17</f>
        <v>16.2</v>
      </c>
      <c r="O36" s="104">
        <f>[34]Agosto!$H$18</f>
        <v>7.2</v>
      </c>
      <c r="P36" s="104">
        <f>[34]Agosto!$H$19</f>
        <v>23.040000000000003</v>
      </c>
      <c r="Q36" s="104">
        <f>[34]Agosto!$H$20</f>
        <v>20.88</v>
      </c>
      <c r="R36" s="104">
        <f>[34]Agosto!$H$21</f>
        <v>16.559999999999999</v>
      </c>
      <c r="S36" s="104">
        <f>[34]Agosto!$H$22</f>
        <v>31.680000000000003</v>
      </c>
      <c r="T36" s="104">
        <f>[34]Agosto!$H$23</f>
        <v>45.36</v>
      </c>
      <c r="U36" s="104">
        <f>[34]Agosto!$H$24</f>
        <v>16.920000000000002</v>
      </c>
      <c r="V36" s="104">
        <f>[34]Agosto!$H$25</f>
        <v>27.720000000000002</v>
      </c>
      <c r="W36" s="104">
        <f>[34]Agosto!$H$26</f>
        <v>35.64</v>
      </c>
      <c r="X36" s="104">
        <f>[34]Agosto!$H$27</f>
        <v>24.48</v>
      </c>
      <c r="Y36" s="104">
        <f>[34]Agosto!$H$28</f>
        <v>23.759999999999998</v>
      </c>
      <c r="Z36" s="104">
        <f>[34]Agosto!$H$29</f>
        <v>12.96</v>
      </c>
      <c r="AA36" s="104">
        <f>[34]Agosto!$H$30</f>
        <v>15.840000000000002</v>
      </c>
      <c r="AB36" s="104">
        <f>[34]Agosto!$H$31</f>
        <v>10.8</v>
      </c>
      <c r="AC36" s="104">
        <f>[34]Agosto!$H$32</f>
        <v>18.720000000000002</v>
      </c>
      <c r="AD36" s="104">
        <f>[34]Agosto!$H$33</f>
        <v>21.6</v>
      </c>
      <c r="AE36" s="104">
        <f>[34]Agosto!$H$34</f>
        <v>28.44</v>
      </c>
      <c r="AF36" s="104">
        <f>[34]Agosto!$H$35</f>
        <v>37.440000000000005</v>
      </c>
      <c r="AG36" s="109">
        <f t="shared" si="3"/>
        <v>45.36</v>
      </c>
      <c r="AH36" s="108">
        <f t="shared" si="4"/>
        <v>21.820645161290333</v>
      </c>
      <c r="AI36" s="12" t="s">
        <v>35</v>
      </c>
    </row>
    <row r="37" spans="1:38" x14ac:dyDescent="0.2">
      <c r="A37" s="47" t="s">
        <v>293</v>
      </c>
      <c r="B37" s="104" t="str">
        <f>[35]Agosto!$H$5</f>
        <v>*</v>
      </c>
      <c r="C37" s="104" t="str">
        <f>[35]Agosto!$H$6</f>
        <v>*</v>
      </c>
      <c r="D37" s="104" t="str">
        <f>[35]Agosto!$H$7</f>
        <v>*</v>
      </c>
      <c r="E37" s="104" t="str">
        <f>[35]Agosto!$H$8</f>
        <v>*</v>
      </c>
      <c r="F37" s="104" t="str">
        <f>[35]Agosto!$H$9</f>
        <v>*</v>
      </c>
      <c r="G37" s="104" t="str">
        <f>[35]Agosto!$H$10</f>
        <v>*</v>
      </c>
      <c r="H37" s="104" t="str">
        <f>[35]Agosto!$H$11</f>
        <v>*</v>
      </c>
      <c r="I37" s="104" t="str">
        <f>[35]Agosto!$H$12</f>
        <v>*</v>
      </c>
      <c r="J37" s="104" t="str">
        <f>[35]Agosto!$H$13</f>
        <v>*</v>
      </c>
      <c r="K37" s="104" t="str">
        <f>[35]Agosto!$H$14</f>
        <v>*</v>
      </c>
      <c r="L37" s="104" t="str">
        <f>[35]Agosto!$H$15</f>
        <v>*</v>
      </c>
      <c r="M37" s="104" t="str">
        <f>[35]Agosto!$H$16</f>
        <v>*</v>
      </c>
      <c r="N37" s="104" t="str">
        <f>[35]Agosto!$H$17</f>
        <v>*</v>
      </c>
      <c r="O37" s="104" t="str">
        <f>[35]Agosto!$H$18</f>
        <v>*</v>
      </c>
      <c r="P37" s="104" t="str">
        <f>[35]Agosto!$H$19</f>
        <v>*</v>
      </c>
      <c r="Q37" s="104" t="str">
        <f>[35]Agosto!$H$20</f>
        <v>*</v>
      </c>
      <c r="R37" s="104" t="str">
        <f>[35]Agosto!$H$21</f>
        <v>*</v>
      </c>
      <c r="S37" s="104" t="str">
        <f>[35]Agosto!$H$22</f>
        <v>*</v>
      </c>
      <c r="T37" s="104" t="str">
        <f>[35]Agosto!$H$23</f>
        <v>*</v>
      </c>
      <c r="U37" s="104" t="str">
        <f>[35]Agosto!$H$24</f>
        <v>*</v>
      </c>
      <c r="V37" s="104" t="str">
        <f>[35]Agosto!$H$25</f>
        <v>*</v>
      </c>
      <c r="W37" s="104" t="str">
        <f>[35]Agosto!$H$26</f>
        <v>*</v>
      </c>
      <c r="X37" s="104">
        <f>[35]Agosto!$H$27</f>
        <v>24.840000000000003</v>
      </c>
      <c r="Y37" s="104">
        <f>[35]Agosto!$H$28</f>
        <v>21.6</v>
      </c>
      <c r="Z37" s="104">
        <f>[35]Agosto!$H$29</f>
        <v>17.28</v>
      </c>
      <c r="AA37" s="104">
        <f>[35]Agosto!$H$30</f>
        <v>19.079999999999998</v>
      </c>
      <c r="AB37" s="104">
        <f>[35]Agosto!$H$31</f>
        <v>10.08</v>
      </c>
      <c r="AC37" s="104">
        <f>[35]Agosto!$H$32</f>
        <v>21.240000000000002</v>
      </c>
      <c r="AD37" s="104">
        <f>[35]Agosto!$H$33</f>
        <v>12.24</v>
      </c>
      <c r="AE37" s="104">
        <f>[35]Agosto!$H$34</f>
        <v>21.240000000000002</v>
      </c>
      <c r="AF37" s="104">
        <f>[35]Agosto!$H$35</f>
        <v>21.96</v>
      </c>
      <c r="AG37" s="109">
        <f t="shared" si="3"/>
        <v>24.840000000000003</v>
      </c>
      <c r="AH37" s="108">
        <f t="shared" si="4"/>
        <v>18.84</v>
      </c>
      <c r="AI37" s="12"/>
    </row>
    <row r="38" spans="1:38" x14ac:dyDescent="0.2">
      <c r="A38" s="47" t="s">
        <v>142</v>
      </c>
      <c r="B38" s="104">
        <f>[36]Agosto!$H$5</f>
        <v>25.92</v>
      </c>
      <c r="C38" s="104">
        <f>[36]Agosto!$H$6</f>
        <v>21.240000000000002</v>
      </c>
      <c r="D38" s="104">
        <f>[36]Agosto!$H$7</f>
        <v>19.440000000000001</v>
      </c>
      <c r="E38" s="104">
        <f>[36]Agosto!$H$8</f>
        <v>19.079999999999998</v>
      </c>
      <c r="F38" s="104">
        <f>[36]Agosto!$H$9</f>
        <v>7.5600000000000005</v>
      </c>
      <c r="G38" s="104">
        <f>[36]Agosto!$H$10</f>
        <v>13.68</v>
      </c>
      <c r="H38" s="104">
        <f>[36]Agosto!$H$11</f>
        <v>9.7200000000000006</v>
      </c>
      <c r="I38" s="104">
        <f>[36]Agosto!$H$12</f>
        <v>17.64</v>
      </c>
      <c r="J38" s="104">
        <f>[36]Agosto!$H$13</f>
        <v>11.879999999999999</v>
      </c>
      <c r="K38" s="104">
        <f>[36]Agosto!$H$14</f>
        <v>14.4</v>
      </c>
      <c r="L38" s="104">
        <f>[36]Agosto!$H$15</f>
        <v>11.879999999999999</v>
      </c>
      <c r="M38" s="104">
        <f>[36]Agosto!$H$16</f>
        <v>13.32</v>
      </c>
      <c r="N38" s="104">
        <f>[36]Agosto!$H$17</f>
        <v>9.3600000000000012</v>
      </c>
      <c r="O38" s="104">
        <f>[36]Agosto!$H$18</f>
        <v>11.16</v>
      </c>
      <c r="P38" s="104">
        <f>[36]Agosto!$H$19</f>
        <v>12.6</v>
      </c>
      <c r="Q38" s="104">
        <f>[36]Agosto!$H$20</f>
        <v>12.96</v>
      </c>
      <c r="R38" s="104">
        <f>[36]Agosto!$H$21</f>
        <v>11.520000000000001</v>
      </c>
      <c r="S38" s="104">
        <f>[36]Agosto!$H$22</f>
        <v>17.28</v>
      </c>
      <c r="T38" s="104">
        <f>[36]Agosto!$H$23</f>
        <v>33.480000000000004</v>
      </c>
      <c r="U38" s="104">
        <f>[36]Agosto!$H$24</f>
        <v>16.2</v>
      </c>
      <c r="V38" s="104">
        <f>[36]Agosto!$H$25</f>
        <v>12.24</v>
      </c>
      <c r="W38" s="104">
        <f>[36]Agosto!$H$26</f>
        <v>30.96</v>
      </c>
      <c r="X38" s="104">
        <f>[36]Agosto!$H$27</f>
        <v>32.04</v>
      </c>
      <c r="Y38" s="104">
        <f>[36]Agosto!$H$28</f>
        <v>18</v>
      </c>
      <c r="Z38" s="104">
        <f>[36]Agosto!$H$29</f>
        <v>16.2</v>
      </c>
      <c r="AA38" s="104">
        <f>[36]Agosto!$H$30</f>
        <v>9.3600000000000012</v>
      </c>
      <c r="AB38" s="104">
        <f>[36]Agosto!$H$31</f>
        <v>12.24</v>
      </c>
      <c r="AC38" s="104">
        <f>[36]Agosto!$H$32</f>
        <v>16.920000000000002</v>
      </c>
      <c r="AD38" s="104">
        <f>[36]Agosto!$H$33</f>
        <v>14.04</v>
      </c>
      <c r="AE38" s="104">
        <f>[36]Agosto!$H$34</f>
        <v>15.48</v>
      </c>
      <c r="AF38" s="104">
        <f>[36]Agosto!$H$35</f>
        <v>17.64</v>
      </c>
      <c r="AG38" s="109">
        <f t="shared" si="3"/>
        <v>33.480000000000004</v>
      </c>
      <c r="AH38" s="108">
        <f t="shared" si="4"/>
        <v>16.304516129032262</v>
      </c>
      <c r="AI38" t="s">
        <v>35</v>
      </c>
      <c r="AJ38" s="12" t="s">
        <v>35</v>
      </c>
      <c r="AK38" t="s">
        <v>35</v>
      </c>
      <c r="AL38" t="s">
        <v>35</v>
      </c>
    </row>
    <row r="39" spans="1:38" x14ac:dyDescent="0.2">
      <c r="A39" s="47" t="s">
        <v>8</v>
      </c>
      <c r="B39" s="104">
        <f>[37]Agosto!$H$5</f>
        <v>12.96</v>
      </c>
      <c r="C39" s="104">
        <f>[37]Agosto!$H$6</f>
        <v>13.32</v>
      </c>
      <c r="D39" s="104">
        <f>[37]Agosto!$H$7</f>
        <v>6.12</v>
      </c>
      <c r="E39" s="104">
        <f>[37]Agosto!$H$8</f>
        <v>8.2799999999999994</v>
      </c>
      <c r="F39" s="104">
        <f>[37]Agosto!$H$9</f>
        <v>0</v>
      </c>
      <c r="G39" s="104">
        <f>[37]Agosto!$H$10</f>
        <v>0.36000000000000004</v>
      </c>
      <c r="H39" s="104">
        <f>[37]Agosto!$H$11</f>
        <v>2.8800000000000003</v>
      </c>
      <c r="I39" s="104">
        <f>[37]Agosto!$H$12</f>
        <v>2.52</v>
      </c>
      <c r="J39" s="104">
        <f>[37]Agosto!$H$13</f>
        <v>1.08</v>
      </c>
      <c r="K39" s="104">
        <f>[37]Agosto!$H$14</f>
        <v>0</v>
      </c>
      <c r="L39" s="104">
        <f>[37]Agosto!$H$15</f>
        <v>0</v>
      </c>
      <c r="M39" s="104">
        <f>[37]Agosto!$H$16</f>
        <v>0.36000000000000004</v>
      </c>
      <c r="N39" s="104">
        <f>[37]Agosto!$H$17</f>
        <v>0.36000000000000004</v>
      </c>
      <c r="O39" s="104">
        <f>[37]Agosto!$H$18</f>
        <v>1.08</v>
      </c>
      <c r="P39" s="104">
        <f>[37]Agosto!$H$19</f>
        <v>15.120000000000001</v>
      </c>
      <c r="Q39" s="104">
        <f>[37]Agosto!$H$20</f>
        <v>2.16</v>
      </c>
      <c r="R39" s="104">
        <f>[37]Agosto!$H$21</f>
        <v>2.52</v>
      </c>
      <c r="S39" s="104">
        <f>[37]Agosto!$H$22</f>
        <v>12.96</v>
      </c>
      <c r="T39" s="104">
        <f>[37]Agosto!$H$23</f>
        <v>24.48</v>
      </c>
      <c r="U39" s="104">
        <f>[37]Agosto!$H$24</f>
        <v>5.04</v>
      </c>
      <c r="V39" s="104">
        <f>[37]Agosto!$H$25</f>
        <v>3.24</v>
      </c>
      <c r="W39" s="104">
        <f>[37]Agosto!$H$26</f>
        <v>24.840000000000003</v>
      </c>
      <c r="X39" s="104">
        <f>[37]Agosto!$H$27</f>
        <v>22.32</v>
      </c>
      <c r="Y39" s="104">
        <f>[37]Agosto!$H$28</f>
        <v>3.6</v>
      </c>
      <c r="Z39" s="104">
        <f>[37]Agosto!$H$29</f>
        <v>0.72000000000000008</v>
      </c>
      <c r="AA39" s="104">
        <f>[37]Agosto!$H$30</f>
        <v>1.08</v>
      </c>
      <c r="AB39" s="104">
        <f>[37]Agosto!$H$31</f>
        <v>0</v>
      </c>
      <c r="AC39" s="104">
        <f>[37]Agosto!$H$32</f>
        <v>1.08</v>
      </c>
      <c r="AD39" s="104">
        <f>[37]Agosto!$H$33</f>
        <v>4.6800000000000006</v>
      </c>
      <c r="AE39" s="104">
        <f>[37]Agosto!$H$34</f>
        <v>18.36</v>
      </c>
      <c r="AF39" s="104">
        <f>[37]Agosto!$H$35</f>
        <v>20.52</v>
      </c>
      <c r="AG39" s="109">
        <f t="shared" si="3"/>
        <v>24.840000000000003</v>
      </c>
      <c r="AH39" s="108">
        <f t="shared" si="4"/>
        <v>6.8400000000000016</v>
      </c>
      <c r="AK39" t="s">
        <v>35</v>
      </c>
    </row>
    <row r="40" spans="1:38" x14ac:dyDescent="0.2">
      <c r="A40" s="47" t="s">
        <v>9</v>
      </c>
      <c r="B40" s="104">
        <f>[38]Agosto!$H$5</f>
        <v>18</v>
      </c>
      <c r="C40" s="104">
        <f>[38]Agosto!$H$6</f>
        <v>18.36</v>
      </c>
      <c r="D40" s="104">
        <f>[38]Agosto!$H$7</f>
        <v>15.48</v>
      </c>
      <c r="E40" s="104">
        <f>[38]Agosto!$H$8</f>
        <v>20.88</v>
      </c>
      <c r="F40" s="104">
        <f>[38]Agosto!$H$9</f>
        <v>9</v>
      </c>
      <c r="G40" s="104">
        <f>[38]Agosto!$H$10</f>
        <v>14.04</v>
      </c>
      <c r="H40" s="104">
        <f>[38]Agosto!$H$11</f>
        <v>11.879999999999999</v>
      </c>
      <c r="I40" s="104">
        <f>[38]Agosto!$H$12</f>
        <v>21.6</v>
      </c>
      <c r="J40" s="104">
        <f>[38]Agosto!$H$13</f>
        <v>17.64</v>
      </c>
      <c r="K40" s="104">
        <f>[38]Agosto!$H$14</f>
        <v>13.32</v>
      </c>
      <c r="L40" s="104">
        <f>[38]Agosto!$H$15</f>
        <v>12.6</v>
      </c>
      <c r="M40" s="104">
        <f>[38]Agosto!$H$16</f>
        <v>11.16</v>
      </c>
      <c r="N40" s="104">
        <f>[38]Agosto!$H$17</f>
        <v>9.7200000000000006</v>
      </c>
      <c r="O40" s="104">
        <f>[38]Agosto!$H$18</f>
        <v>12.96</v>
      </c>
      <c r="P40" s="104">
        <f>[38]Agosto!$H$19</f>
        <v>13.32</v>
      </c>
      <c r="Q40" s="104">
        <f>[38]Agosto!$H$20</f>
        <v>12.96</v>
      </c>
      <c r="R40" s="104">
        <f>[38]Agosto!$H$21</f>
        <v>10.08</v>
      </c>
      <c r="S40" s="104">
        <f>[38]Agosto!$H$22</f>
        <v>18.720000000000002</v>
      </c>
      <c r="T40" s="104">
        <f>[38]Agosto!$H$23</f>
        <v>25.2</v>
      </c>
      <c r="U40" s="104">
        <f>[38]Agosto!$H$24</f>
        <v>20.88</v>
      </c>
      <c r="V40" s="104">
        <f>[38]Agosto!$H$25</f>
        <v>13.68</v>
      </c>
      <c r="W40" s="104">
        <f>[38]Agosto!$H$26</f>
        <v>25.2</v>
      </c>
      <c r="X40" s="104">
        <f>[38]Agosto!$H$27</f>
        <v>24.48</v>
      </c>
      <c r="Y40" s="104">
        <f>[38]Agosto!$H$28</f>
        <v>21.240000000000002</v>
      </c>
      <c r="Z40" s="104">
        <f>[38]Agosto!$H$29</f>
        <v>16.559999999999999</v>
      </c>
      <c r="AA40" s="104">
        <f>[38]Agosto!$H$30</f>
        <v>15.48</v>
      </c>
      <c r="AB40" s="104">
        <f>[38]Agosto!$H$31</f>
        <v>15.840000000000002</v>
      </c>
      <c r="AC40" s="104">
        <f>[38]Agosto!$H$32</f>
        <v>13.68</v>
      </c>
      <c r="AD40" s="104">
        <f>[38]Agosto!$H$33</f>
        <v>15.48</v>
      </c>
      <c r="AE40" s="104">
        <f>[38]Agosto!$H$34</f>
        <v>17.28</v>
      </c>
      <c r="AF40" s="104">
        <f>[38]Agosto!$H$35</f>
        <v>19.079999999999998</v>
      </c>
      <c r="AG40" s="109">
        <f t="shared" si="3"/>
        <v>25.2</v>
      </c>
      <c r="AH40" s="108">
        <f t="shared" si="4"/>
        <v>16.316129032258065</v>
      </c>
      <c r="AK40" t="s">
        <v>35</v>
      </c>
    </row>
    <row r="41" spans="1:38" x14ac:dyDescent="0.2">
      <c r="A41" s="47" t="s">
        <v>32</v>
      </c>
      <c r="B41" s="104">
        <f>[39]Agosto!$H$5</f>
        <v>17.64</v>
      </c>
      <c r="C41" s="104">
        <f>[39]Agosto!$H$6</f>
        <v>16.2</v>
      </c>
      <c r="D41" s="104">
        <f>[39]Agosto!$H$7</f>
        <v>11.16</v>
      </c>
      <c r="E41" s="104">
        <f>[39]Agosto!$H$8</f>
        <v>14.4</v>
      </c>
      <c r="F41" s="104">
        <f>[39]Agosto!$H$9</f>
        <v>6.12</v>
      </c>
      <c r="G41" s="104">
        <f>[39]Agosto!$H$10</f>
        <v>8.2799999999999994</v>
      </c>
      <c r="H41" s="104">
        <f>[39]Agosto!$H$11</f>
        <v>7.5600000000000005</v>
      </c>
      <c r="I41" s="104">
        <f>[39]Agosto!$H$12</f>
        <v>11.520000000000001</v>
      </c>
      <c r="J41" s="104">
        <f>[39]Agosto!$H$13</f>
        <v>12.6</v>
      </c>
      <c r="K41" s="104">
        <f>[39]Agosto!$H$14</f>
        <v>7.5600000000000005</v>
      </c>
      <c r="L41" s="104">
        <f>[39]Agosto!$H$15</f>
        <v>5.4</v>
      </c>
      <c r="M41" s="104">
        <f>[39]Agosto!$H$16</f>
        <v>12.24</v>
      </c>
      <c r="N41" s="104">
        <f>[39]Agosto!$H$17</f>
        <v>7.2</v>
      </c>
      <c r="O41" s="104">
        <f>[39]Agosto!$H$18</f>
        <v>6.12</v>
      </c>
      <c r="P41" s="104">
        <f>[39]Agosto!$H$19</f>
        <v>9</v>
      </c>
      <c r="Q41" s="104">
        <f>[39]Agosto!$H$20</f>
        <v>9</v>
      </c>
      <c r="R41" s="104">
        <f>[39]Agosto!$H$21</f>
        <v>6.12</v>
      </c>
      <c r="S41" s="104">
        <f>[39]Agosto!$H$22</f>
        <v>16.2</v>
      </c>
      <c r="T41" s="104">
        <f>[39]Agosto!$H$23</f>
        <v>23.759999999999998</v>
      </c>
      <c r="U41" s="104">
        <f>[39]Agosto!$H$24</f>
        <v>7.9200000000000008</v>
      </c>
      <c r="V41" s="104">
        <f>[39]Agosto!$H$25</f>
        <v>15.840000000000002</v>
      </c>
      <c r="W41" s="104">
        <f>[39]Agosto!$H$26</f>
        <v>17.64</v>
      </c>
      <c r="X41" s="104">
        <f>[39]Agosto!$H$27</f>
        <v>22.68</v>
      </c>
      <c r="Y41" s="104">
        <f>[39]Agosto!$H$28</f>
        <v>11.879999999999999</v>
      </c>
      <c r="Z41" s="104">
        <f>[39]Agosto!$H$29</f>
        <v>14.04</v>
      </c>
      <c r="AA41" s="104">
        <f>[39]Agosto!$H$30</f>
        <v>7.2</v>
      </c>
      <c r="AB41" s="104">
        <f>[39]Agosto!$H$31</f>
        <v>7.2</v>
      </c>
      <c r="AC41" s="104">
        <f>[39]Agosto!$H$32</f>
        <v>6.12</v>
      </c>
      <c r="AD41" s="104">
        <f>[39]Agosto!$H$33</f>
        <v>10.8</v>
      </c>
      <c r="AE41" s="104">
        <f>[39]Agosto!$H$34</f>
        <v>14.04</v>
      </c>
      <c r="AF41" s="104">
        <f>[39]Agosto!$H$35</f>
        <v>20.52</v>
      </c>
      <c r="AG41" s="109">
        <f t="shared" si="3"/>
        <v>23.759999999999998</v>
      </c>
      <c r="AH41" s="108">
        <f t="shared" si="4"/>
        <v>11.740645161290322</v>
      </c>
      <c r="AJ41" t="s">
        <v>35</v>
      </c>
    </row>
    <row r="42" spans="1:38" hidden="1" x14ac:dyDescent="0.2">
      <c r="A42" s="47" t="s">
        <v>10</v>
      </c>
      <c r="B42" s="104" t="str">
        <f>[40]Agosto!$H$5</f>
        <v>*</v>
      </c>
      <c r="C42" s="104" t="str">
        <f>[40]Agosto!$H$6</f>
        <v>*</v>
      </c>
      <c r="D42" s="104" t="str">
        <f>[40]Agosto!$H$7</f>
        <v>*</v>
      </c>
      <c r="E42" s="104" t="str">
        <f>[40]Agosto!$H$8</f>
        <v>*</v>
      </c>
      <c r="F42" s="104" t="str">
        <f>[40]Agosto!$H$9</f>
        <v>*</v>
      </c>
      <c r="G42" s="104" t="str">
        <f>[40]Agosto!$H$10</f>
        <v>*</v>
      </c>
      <c r="H42" s="104" t="str">
        <f>[40]Agosto!$H$11</f>
        <v>*</v>
      </c>
      <c r="I42" s="104" t="str">
        <f>[40]Agosto!$H$12</f>
        <v>*</v>
      </c>
      <c r="J42" s="104" t="str">
        <f>[40]Agosto!$H$13</f>
        <v>*</v>
      </c>
      <c r="K42" s="104" t="str">
        <f>[40]Agosto!$H$14</f>
        <v>*</v>
      </c>
      <c r="L42" s="104" t="str">
        <f>[40]Agosto!$H$15</f>
        <v>*</v>
      </c>
      <c r="M42" s="104" t="str">
        <f>[40]Agosto!$H$16</f>
        <v>*</v>
      </c>
      <c r="N42" s="104" t="str">
        <f>[40]Agosto!$H$17</f>
        <v>*</v>
      </c>
      <c r="O42" s="104" t="str">
        <f>[40]Agosto!$H$18</f>
        <v>*</v>
      </c>
      <c r="P42" s="104" t="str">
        <f>[40]Agosto!$H$19</f>
        <v>*</v>
      </c>
      <c r="Q42" s="104" t="str">
        <f>[40]Agosto!$H$20</f>
        <v>*</v>
      </c>
      <c r="R42" s="104" t="str">
        <f>[40]Agosto!$H$21</f>
        <v>*</v>
      </c>
      <c r="S42" s="104" t="str">
        <f>[40]Agosto!$H$22</f>
        <v>*</v>
      </c>
      <c r="T42" s="104" t="str">
        <f>[40]Agosto!$H$23</f>
        <v>*</v>
      </c>
      <c r="U42" s="104" t="str">
        <f>[40]Agosto!$H$24</f>
        <v>*</v>
      </c>
      <c r="V42" s="104" t="str">
        <f>[40]Agosto!$H$25</f>
        <v>*</v>
      </c>
      <c r="W42" s="104" t="str">
        <f>[40]Agosto!$H$26</f>
        <v>*</v>
      </c>
      <c r="X42" s="104" t="str">
        <f>[40]Agosto!$H$27</f>
        <v>*</v>
      </c>
      <c r="Y42" s="104" t="str">
        <f>[40]Agosto!$H$28</f>
        <v>*</v>
      </c>
      <c r="Z42" s="104" t="str">
        <f>[40]Agosto!$H$29</f>
        <v>*</v>
      </c>
      <c r="AA42" s="104" t="str">
        <f>[40]Agosto!$H$30</f>
        <v>*</v>
      </c>
      <c r="AB42" s="104" t="str">
        <f>[40]Agosto!$H$31</f>
        <v>*</v>
      </c>
      <c r="AC42" s="104" t="str">
        <f>[40]Agosto!$H$32</f>
        <v>*</v>
      </c>
      <c r="AD42" s="104" t="str">
        <f>[40]Agosto!$H$33</f>
        <v>*</v>
      </c>
      <c r="AE42" s="104" t="str">
        <f>[40]Agosto!$H$34</f>
        <v>*</v>
      </c>
      <c r="AF42" s="104" t="str">
        <f>[40]Agosto!$H$35</f>
        <v>*</v>
      </c>
      <c r="AG42" s="109">
        <f t="shared" si="3"/>
        <v>0</v>
      </c>
      <c r="AH42" s="108" t="s">
        <v>154</v>
      </c>
      <c r="AL42" t="s">
        <v>35</v>
      </c>
    </row>
    <row r="43" spans="1:38" x14ac:dyDescent="0.2">
      <c r="A43" s="47" t="s">
        <v>143</v>
      </c>
      <c r="B43" s="104">
        <f>[41]Agosto!$H$5</f>
        <v>28.08</v>
      </c>
      <c r="C43" s="104">
        <f>[41]Agosto!$H$6</f>
        <v>23.759999999999998</v>
      </c>
      <c r="D43" s="104">
        <f>[41]Agosto!$H$7</f>
        <v>18</v>
      </c>
      <c r="E43" s="104">
        <f>[41]Agosto!$H$8</f>
        <v>27.720000000000002</v>
      </c>
      <c r="F43" s="104">
        <f>[41]Agosto!$H$9</f>
        <v>10.8</v>
      </c>
      <c r="G43" s="104">
        <f>[41]Agosto!$H$10</f>
        <v>15.48</v>
      </c>
      <c r="H43" s="104">
        <f>[41]Agosto!$H$11</f>
        <v>20.52</v>
      </c>
      <c r="I43" s="104">
        <f>[41]Agosto!$H$12</f>
        <v>27.720000000000002</v>
      </c>
      <c r="J43" s="104">
        <f>[41]Agosto!$H$13</f>
        <v>14.4</v>
      </c>
      <c r="K43" s="104">
        <f>[41]Agosto!$H$14</f>
        <v>13.68</v>
      </c>
      <c r="L43" s="104">
        <f>[41]Agosto!$H$15</f>
        <v>14.04</v>
      </c>
      <c r="M43" s="104">
        <f>[41]Agosto!$H$16</f>
        <v>18.720000000000002</v>
      </c>
      <c r="N43" s="104">
        <f>[41]Agosto!$H$17</f>
        <v>18.36</v>
      </c>
      <c r="O43" s="104">
        <f>[41]Agosto!$H$18</f>
        <v>12.6</v>
      </c>
      <c r="P43" s="104">
        <f>[41]Agosto!$H$19</f>
        <v>17.28</v>
      </c>
      <c r="Q43" s="104">
        <f>[41]Agosto!$H$20</f>
        <v>19.079999999999998</v>
      </c>
      <c r="R43" s="104">
        <f>[41]Agosto!$H$21</f>
        <v>16.2</v>
      </c>
      <c r="S43" s="104">
        <f>[41]Agosto!$H$22</f>
        <v>36</v>
      </c>
      <c r="T43" s="104">
        <f>[41]Agosto!$H$23</f>
        <v>49.680000000000007</v>
      </c>
      <c r="U43" s="104">
        <f>[41]Agosto!$H$24</f>
        <v>15.120000000000001</v>
      </c>
      <c r="V43" s="104">
        <f>[41]Agosto!$H$25</f>
        <v>29.880000000000003</v>
      </c>
      <c r="W43" s="104">
        <f>[41]Agosto!$H$26</f>
        <v>46.800000000000004</v>
      </c>
      <c r="X43" s="104">
        <f>[41]Agosto!$H$27</f>
        <v>36</v>
      </c>
      <c r="Y43" s="104">
        <f>[41]Agosto!$H$28</f>
        <v>22.68</v>
      </c>
      <c r="Z43" s="104">
        <f>[41]Agosto!$H$29</f>
        <v>20.88</v>
      </c>
      <c r="AA43" s="104">
        <f>[41]Agosto!$H$30</f>
        <v>15.48</v>
      </c>
      <c r="AB43" s="104">
        <f>[41]Agosto!$H$31</f>
        <v>11.16</v>
      </c>
      <c r="AC43" s="104">
        <f>[41]Agosto!$H$32</f>
        <v>16.559999999999999</v>
      </c>
      <c r="AD43" s="104">
        <f>[41]Agosto!$H$33</f>
        <v>23.759999999999998</v>
      </c>
      <c r="AE43" s="104">
        <f>[41]Agosto!$H$34</f>
        <v>31.319999999999997</v>
      </c>
      <c r="AF43" s="104">
        <f>[41]Agosto!$H$35</f>
        <v>32.04</v>
      </c>
      <c r="AG43" s="109">
        <f t="shared" si="3"/>
        <v>49.680000000000007</v>
      </c>
      <c r="AH43" s="108">
        <f t="shared" si="4"/>
        <v>22.703225806451613</v>
      </c>
      <c r="AI43" s="12" t="s">
        <v>35</v>
      </c>
      <c r="AK43" t="s">
        <v>35</v>
      </c>
    </row>
    <row r="44" spans="1:38" hidden="1" x14ac:dyDescent="0.2">
      <c r="A44" s="47" t="s">
        <v>11</v>
      </c>
      <c r="B44" s="104" t="str">
        <f>[42]Agosto!$H$5</f>
        <v>*</v>
      </c>
      <c r="C44" s="104" t="str">
        <f>[42]Agosto!$H$6</f>
        <v>*</v>
      </c>
      <c r="D44" s="104" t="str">
        <f>[42]Agosto!$H$7</f>
        <v>*</v>
      </c>
      <c r="E44" s="104" t="str">
        <f>[42]Agosto!$H$8</f>
        <v>*</v>
      </c>
      <c r="F44" s="104" t="str">
        <f>[42]Agosto!$H$9</f>
        <v>*</v>
      </c>
      <c r="G44" s="104" t="str">
        <f>[42]Agosto!$H$10</f>
        <v>*</v>
      </c>
      <c r="H44" s="104" t="str">
        <f>[42]Agosto!$H$11</f>
        <v>*</v>
      </c>
      <c r="I44" s="104" t="str">
        <f>[42]Agosto!$H$12</f>
        <v>*</v>
      </c>
      <c r="J44" s="104" t="str">
        <f>[42]Agosto!$H$13</f>
        <v>*</v>
      </c>
      <c r="K44" s="104" t="str">
        <f>[42]Agosto!$H$14</f>
        <v>*</v>
      </c>
      <c r="L44" s="104" t="str">
        <f>[42]Agosto!$H$15</f>
        <v>*</v>
      </c>
      <c r="M44" s="104" t="str">
        <f>[42]Agosto!$H$16</f>
        <v>*</v>
      </c>
      <c r="N44" s="104" t="str">
        <f>[42]Agosto!$H$17</f>
        <v>*</v>
      </c>
      <c r="O44" s="104" t="str">
        <f>[42]Agosto!$H$18</f>
        <v>*</v>
      </c>
      <c r="P44" s="104" t="str">
        <f>[42]Agosto!$H$19</f>
        <v>*</v>
      </c>
      <c r="Q44" s="104" t="str">
        <f>[42]Agosto!$H$20</f>
        <v>*</v>
      </c>
      <c r="R44" s="104" t="str">
        <f>[42]Agosto!$H$21</f>
        <v>*</v>
      </c>
      <c r="S44" s="104" t="str">
        <f>[42]Agosto!$H$22</f>
        <v>*</v>
      </c>
      <c r="T44" s="104" t="str">
        <f>[42]Agosto!$H$23</f>
        <v>*</v>
      </c>
      <c r="U44" s="104" t="str">
        <f>[42]Agosto!$H$24</f>
        <v>*</v>
      </c>
      <c r="V44" s="104" t="str">
        <f>[42]Agosto!$H$25</f>
        <v>*</v>
      </c>
      <c r="W44" s="104" t="str">
        <f>[42]Agosto!$H$26</f>
        <v>*</v>
      </c>
      <c r="X44" s="104" t="str">
        <f>[42]Agosto!$H$27</f>
        <v>*</v>
      </c>
      <c r="Y44" s="104" t="str">
        <f>[42]Agosto!$H$28</f>
        <v>*</v>
      </c>
      <c r="Z44" s="104" t="str">
        <f>[42]Agosto!$H$29</f>
        <v>*</v>
      </c>
      <c r="AA44" s="104" t="str">
        <f>[42]Agosto!$H$30</f>
        <v>*</v>
      </c>
      <c r="AB44" s="104" t="str">
        <f>[42]Agosto!$H$31</f>
        <v>*</v>
      </c>
      <c r="AC44" s="104" t="str">
        <f>[42]Agosto!$H$32</f>
        <v>*</v>
      </c>
      <c r="AD44" s="104" t="str">
        <f>[42]Agosto!$H$33</f>
        <v>*</v>
      </c>
      <c r="AE44" s="104" t="str">
        <f>[42]Agosto!$H$34</f>
        <v>*</v>
      </c>
      <c r="AF44" s="104" t="str">
        <f>[42]Agosto!$H$35</f>
        <v>*</v>
      </c>
      <c r="AG44" s="109">
        <f t="shared" si="3"/>
        <v>0</v>
      </c>
      <c r="AH44" s="108" t="s">
        <v>154</v>
      </c>
      <c r="AK44" t="s">
        <v>35</v>
      </c>
      <c r="AL44" t="s">
        <v>35</v>
      </c>
    </row>
    <row r="45" spans="1:38" s="5" customFormat="1" x14ac:dyDescent="0.2">
      <c r="A45" s="47" t="s">
        <v>12</v>
      </c>
      <c r="B45" s="104">
        <f>[43]Agosto!$H$5</f>
        <v>15.120000000000001</v>
      </c>
      <c r="C45" s="104">
        <f>[43]Agosto!$H$6</f>
        <v>14.04</v>
      </c>
      <c r="D45" s="104">
        <f>[43]Agosto!$H$7</f>
        <v>8.64</v>
      </c>
      <c r="E45" s="104">
        <f>[43]Agosto!$H$8</f>
        <v>11.16</v>
      </c>
      <c r="F45" s="104">
        <f>[43]Agosto!$H$9</f>
        <v>7.2</v>
      </c>
      <c r="G45" s="104">
        <f>[43]Agosto!$H$10</f>
        <v>6.48</v>
      </c>
      <c r="H45" s="104">
        <f>[43]Agosto!$H$11</f>
        <v>5.4</v>
      </c>
      <c r="I45" s="104">
        <f>[43]Agosto!$H$12</f>
        <v>15.840000000000002</v>
      </c>
      <c r="J45" s="104">
        <f>[43]Agosto!$H$13</f>
        <v>11.16</v>
      </c>
      <c r="K45" s="104">
        <f>[43]Agosto!$H$14</f>
        <v>7.5600000000000005</v>
      </c>
      <c r="L45" s="104">
        <f>[43]Agosto!$H$15</f>
        <v>7.2</v>
      </c>
      <c r="M45" s="104">
        <f>[43]Agosto!$H$16</f>
        <v>11.879999999999999</v>
      </c>
      <c r="N45" s="104">
        <f>[43]Agosto!$H$17</f>
        <v>6.12</v>
      </c>
      <c r="O45" s="104">
        <f>[43]Agosto!$H$18</f>
        <v>7.5600000000000005</v>
      </c>
      <c r="P45" s="104">
        <f>[43]Agosto!$H$19</f>
        <v>8.64</v>
      </c>
      <c r="Q45" s="104">
        <f>[43]Agosto!$H$20</f>
        <v>9</v>
      </c>
      <c r="R45" s="104">
        <f>[43]Agosto!$H$21</f>
        <v>8.64</v>
      </c>
      <c r="S45" s="104">
        <f>[43]Agosto!$H$22</f>
        <v>14.4</v>
      </c>
      <c r="T45" s="104">
        <f>[43]Agosto!$H$23</f>
        <v>20.52</v>
      </c>
      <c r="U45" s="104">
        <f>[43]Agosto!$H$24</f>
        <v>18.36</v>
      </c>
      <c r="V45" s="104">
        <f>[43]Agosto!$H$25</f>
        <v>16.2</v>
      </c>
      <c r="W45" s="104">
        <f>[43]Agosto!$H$26</f>
        <v>18.720000000000002</v>
      </c>
      <c r="X45" s="104">
        <f>[43]Agosto!$H$27</f>
        <v>17.64</v>
      </c>
      <c r="Y45" s="104">
        <f>[43]Agosto!$H$28</f>
        <v>14.4</v>
      </c>
      <c r="Z45" s="104">
        <f>[43]Agosto!$H$29</f>
        <v>13.68</v>
      </c>
      <c r="AA45" s="104">
        <f>[43]Agosto!$H$30</f>
        <v>12.24</v>
      </c>
      <c r="AB45" s="104">
        <f>[43]Agosto!$H$31</f>
        <v>11.16</v>
      </c>
      <c r="AC45" s="104">
        <f>[43]Agosto!$H$32</f>
        <v>8.64</v>
      </c>
      <c r="AD45" s="104">
        <f>[43]Agosto!$H$33</f>
        <v>6.12</v>
      </c>
      <c r="AE45" s="104">
        <f>[43]Agosto!$H$34</f>
        <v>17.64</v>
      </c>
      <c r="AF45" s="104">
        <f>[43]Agosto!$H$35</f>
        <v>19.8</v>
      </c>
      <c r="AG45" s="109">
        <f t="shared" si="3"/>
        <v>20.52</v>
      </c>
      <c r="AH45" s="108">
        <f t="shared" si="4"/>
        <v>11.972903225806453</v>
      </c>
      <c r="AK45" s="5" t="s">
        <v>35</v>
      </c>
      <c r="AL45" s="5" t="s">
        <v>35</v>
      </c>
    </row>
    <row r="46" spans="1:38" s="5" customFormat="1" x14ac:dyDescent="0.2">
      <c r="A46" s="47" t="s">
        <v>302</v>
      </c>
      <c r="B46" s="104" t="str">
        <f>[44]Agosto!$H$5</f>
        <v>*</v>
      </c>
      <c r="C46" s="104" t="str">
        <f>[44]Agosto!$H$6</f>
        <v>*</v>
      </c>
      <c r="D46" s="104" t="str">
        <f>[44]Agosto!$H$7</f>
        <v>*</v>
      </c>
      <c r="E46" s="104" t="str">
        <f>[44]Agosto!$H$8</f>
        <v>*</v>
      </c>
      <c r="F46" s="104" t="str">
        <f>[44]Agosto!$H$9</f>
        <v>*</v>
      </c>
      <c r="G46" s="104" t="str">
        <f>[44]Agosto!$H$10</f>
        <v>*</v>
      </c>
      <c r="H46" s="104" t="str">
        <f>[44]Agosto!$H$11</f>
        <v>*</v>
      </c>
      <c r="I46" s="104" t="str">
        <f>[44]Agosto!$H$12</f>
        <v>*</v>
      </c>
      <c r="J46" s="104" t="str">
        <f>[44]Agosto!$H$13</f>
        <v>*</v>
      </c>
      <c r="K46" s="104" t="str">
        <f>[44]Agosto!$H$14</f>
        <v>*</v>
      </c>
      <c r="L46" s="104" t="str">
        <f>[44]Agosto!$H$15</f>
        <v>*</v>
      </c>
      <c r="M46" s="104" t="str">
        <f>[44]Agosto!$H$16</f>
        <v>*</v>
      </c>
      <c r="N46" s="104" t="str">
        <f>[44]Agosto!$H$17</f>
        <v>*</v>
      </c>
      <c r="O46" s="104" t="str">
        <f>[44]Agosto!$H$18</f>
        <v>*</v>
      </c>
      <c r="P46" s="104" t="str">
        <f>[44]Agosto!$H$19</f>
        <v>*</v>
      </c>
      <c r="Q46" s="104" t="str">
        <f>[44]Agosto!$H$20</f>
        <v>*</v>
      </c>
      <c r="R46" s="104" t="str">
        <f>[44]Agosto!$H$21</f>
        <v>*</v>
      </c>
      <c r="S46" s="104" t="str">
        <f>[44]Agosto!$H$22</f>
        <v>*</v>
      </c>
      <c r="T46" s="104" t="str">
        <f>[44]Agosto!$H$23</f>
        <v>*</v>
      </c>
      <c r="U46" s="104" t="str">
        <f>[44]Agosto!$H$24</f>
        <v>*</v>
      </c>
      <c r="V46" s="104" t="str">
        <f>[44]Agosto!$H$25</f>
        <v>*</v>
      </c>
      <c r="W46" s="104" t="str">
        <f>[44]Agosto!$H$26</f>
        <v>*</v>
      </c>
      <c r="X46" s="104" t="str">
        <f>[44]Agosto!$H$27</f>
        <v>*</v>
      </c>
      <c r="Y46" s="104" t="str">
        <f>[44]Agosto!$H$28</f>
        <v>*</v>
      </c>
      <c r="Z46" s="104" t="str">
        <f>[44]Agosto!$H$29</f>
        <v>*</v>
      </c>
      <c r="AA46" s="104" t="str">
        <f>[44]Agosto!$H$30</f>
        <v>*</v>
      </c>
      <c r="AB46" s="104" t="str">
        <f>[44]Agosto!$H$31</f>
        <v>*</v>
      </c>
      <c r="AC46" s="104">
        <f>[44]Agosto!$H$32</f>
        <v>15.840000000000002</v>
      </c>
      <c r="AD46" s="104">
        <f>[44]Agosto!$H$33</f>
        <v>21.6</v>
      </c>
      <c r="AE46" s="104">
        <f>[44]Agosto!$H$34</f>
        <v>28.8</v>
      </c>
      <c r="AF46" s="104">
        <f>[44]Agosto!$H$35</f>
        <v>30.240000000000002</v>
      </c>
      <c r="AG46" s="109">
        <f t="shared" si="3"/>
        <v>30.240000000000002</v>
      </c>
      <c r="AH46" s="108">
        <f t="shared" si="4"/>
        <v>24.120000000000005</v>
      </c>
    </row>
    <row r="47" spans="1:38" s="5" customFormat="1" x14ac:dyDescent="0.2">
      <c r="A47" s="47" t="s">
        <v>211</v>
      </c>
      <c r="B47" s="104">
        <f>[45]Agosto!$H$5</f>
        <v>17.64</v>
      </c>
      <c r="C47" s="104">
        <f>[45]Agosto!$H$6</f>
        <v>15.840000000000002</v>
      </c>
      <c r="D47" s="104">
        <f>[45]Agosto!$H$7</f>
        <v>10.44</v>
      </c>
      <c r="E47" s="104">
        <f>[45]Agosto!$H$8</f>
        <v>10.8</v>
      </c>
      <c r="F47" s="104">
        <f>[45]Agosto!$H$9</f>
        <v>14.4</v>
      </c>
      <c r="G47" s="104">
        <f>[45]Agosto!$H$10</f>
        <v>10.8</v>
      </c>
      <c r="H47" s="104">
        <f>[45]Agosto!$H$11</f>
        <v>13.32</v>
      </c>
      <c r="I47" s="104">
        <f>[45]Agosto!$H$12</f>
        <v>19.079999999999998</v>
      </c>
      <c r="J47" s="104">
        <f>[45]Agosto!$H$13</f>
        <v>15.120000000000001</v>
      </c>
      <c r="K47" s="104">
        <f>[45]Agosto!$H$14</f>
        <v>18.720000000000002</v>
      </c>
      <c r="L47" s="104">
        <f>[45]Agosto!$H$15</f>
        <v>14.04</v>
      </c>
      <c r="M47" s="104">
        <f>[45]Agosto!$H$16</f>
        <v>12.6</v>
      </c>
      <c r="N47" s="104">
        <f>[45]Agosto!$H$17</f>
        <v>11.520000000000001</v>
      </c>
      <c r="O47" s="104">
        <f>[45]Agosto!$H$18</f>
        <v>12.24</v>
      </c>
      <c r="P47" s="104">
        <f>[45]Agosto!$H$19</f>
        <v>10.44</v>
      </c>
      <c r="Q47" s="104">
        <f>[45]Agosto!$H$20</f>
        <v>14.4</v>
      </c>
      <c r="R47" s="104">
        <f>[45]Agosto!$H$21</f>
        <v>18</v>
      </c>
      <c r="S47" s="104">
        <f>[45]Agosto!$H$22</f>
        <v>17.28</v>
      </c>
      <c r="T47" s="104">
        <f>[45]Agosto!$H$23</f>
        <v>21.240000000000002</v>
      </c>
      <c r="U47" s="104">
        <f>[45]Agosto!$H$24</f>
        <v>18.720000000000002</v>
      </c>
      <c r="V47" s="104">
        <f>[45]Agosto!$H$25</f>
        <v>16.559999999999999</v>
      </c>
      <c r="W47" s="104">
        <f>[45]Agosto!$H$26</f>
        <v>20.88</v>
      </c>
      <c r="X47" s="104">
        <f>[45]Agosto!$H$27</f>
        <v>29.52</v>
      </c>
      <c r="Y47" s="104">
        <f>[45]Agosto!$H$28</f>
        <v>21.240000000000002</v>
      </c>
      <c r="Z47" s="104">
        <f>[45]Agosto!$H$29</f>
        <v>19.079999999999998</v>
      </c>
      <c r="AA47" s="104">
        <f>[45]Agosto!$H$30</f>
        <v>12.96</v>
      </c>
      <c r="AB47" s="104">
        <f>[45]Agosto!$H$31</f>
        <v>11.879999999999999</v>
      </c>
      <c r="AC47" s="104">
        <f>[45]Agosto!$H$32</f>
        <v>13.68</v>
      </c>
      <c r="AD47" s="104">
        <f>[45]Agosto!$H$33</f>
        <v>11.16</v>
      </c>
      <c r="AE47" s="104">
        <f>[45]Agosto!$H$34</f>
        <v>15.48</v>
      </c>
      <c r="AF47" s="104">
        <f>[45]Agosto!$H$35</f>
        <v>16.2</v>
      </c>
      <c r="AG47" s="109">
        <f t="shared" si="3"/>
        <v>29.52</v>
      </c>
      <c r="AH47" s="108">
        <f t="shared" si="4"/>
        <v>15.6541935483871</v>
      </c>
    </row>
    <row r="48" spans="1:38" x14ac:dyDescent="0.2">
      <c r="A48" s="47" t="s">
        <v>13</v>
      </c>
      <c r="B48" s="104">
        <f>[46]Agosto!$H$5</f>
        <v>21.240000000000002</v>
      </c>
      <c r="C48" s="104">
        <f>[46]Agosto!$H$6</f>
        <v>20.88</v>
      </c>
      <c r="D48" s="104">
        <f>[46]Agosto!$H$7</f>
        <v>18.36</v>
      </c>
      <c r="E48" s="104">
        <f>[46]Agosto!$H$8</f>
        <v>21.6</v>
      </c>
      <c r="F48" s="104">
        <f>[46]Agosto!$H$9</f>
        <v>13.68</v>
      </c>
      <c r="G48" s="104">
        <f>[46]Agosto!$H$10</f>
        <v>9.7200000000000006</v>
      </c>
      <c r="H48" s="104">
        <f>[46]Agosto!$H$11</f>
        <v>10.08</v>
      </c>
      <c r="I48" s="104">
        <f>[46]Agosto!$H$12</f>
        <v>20.52</v>
      </c>
      <c r="J48" s="104">
        <f>[46]Agosto!$H$13</f>
        <v>18.720000000000002</v>
      </c>
      <c r="K48" s="104">
        <f>[46]Agosto!$H$14</f>
        <v>10.8</v>
      </c>
      <c r="L48" s="104">
        <f>[46]Agosto!$H$15</f>
        <v>11.879999999999999</v>
      </c>
      <c r="M48" s="104">
        <f>[46]Agosto!$H$16</f>
        <v>13.32</v>
      </c>
      <c r="N48" s="104">
        <f>[46]Agosto!$H$17</f>
        <v>15.840000000000002</v>
      </c>
      <c r="O48" s="104">
        <f>[46]Agosto!$H$18</f>
        <v>17.64</v>
      </c>
      <c r="P48" s="104">
        <f>[46]Agosto!$H$19</f>
        <v>11.16</v>
      </c>
      <c r="Q48" s="104">
        <f>[46]Agosto!$H$20</f>
        <v>13.32</v>
      </c>
      <c r="R48" s="104">
        <f>[46]Agosto!$H$21</f>
        <v>6.48</v>
      </c>
      <c r="S48" s="104">
        <f>[46]Agosto!$H$22</f>
        <v>26.28</v>
      </c>
      <c r="T48" s="104">
        <f>[46]Agosto!$H$23</f>
        <v>32.76</v>
      </c>
      <c r="U48" s="104">
        <f>[46]Agosto!$H$24</f>
        <v>15.840000000000002</v>
      </c>
      <c r="V48" s="104">
        <f>[46]Agosto!$H$25</f>
        <v>23.040000000000003</v>
      </c>
      <c r="W48" s="104">
        <f>[46]Agosto!$H$26</f>
        <v>28.08</v>
      </c>
      <c r="X48" s="104">
        <f>[46]Agosto!$H$27</f>
        <v>28.8</v>
      </c>
      <c r="Y48" s="104">
        <f>[46]Agosto!$H$28</f>
        <v>27.720000000000002</v>
      </c>
      <c r="Z48" s="104">
        <f>[46]Agosto!$H$29</f>
        <v>21.96</v>
      </c>
      <c r="AA48" s="104">
        <f>[46]Agosto!$H$30</f>
        <v>15.48</v>
      </c>
      <c r="AB48" s="104">
        <f>[46]Agosto!$H$31</f>
        <v>12.96</v>
      </c>
      <c r="AC48" s="104">
        <f>[46]Agosto!$H$32</f>
        <v>9.7200000000000006</v>
      </c>
      <c r="AD48" s="104">
        <f>[46]Agosto!$H$33</f>
        <v>14.4</v>
      </c>
      <c r="AE48" s="104">
        <f>[46]Agosto!$H$34</f>
        <v>27</v>
      </c>
      <c r="AF48" s="104">
        <f>[46]Agosto!$H$35</f>
        <v>27</v>
      </c>
      <c r="AG48" s="109">
        <f t="shared" si="3"/>
        <v>32.76</v>
      </c>
      <c r="AH48" s="108">
        <f t="shared" si="4"/>
        <v>18.267096774193547</v>
      </c>
      <c r="AK48" t="s">
        <v>35</v>
      </c>
    </row>
    <row r="49" spans="1:16384" x14ac:dyDescent="0.2">
      <c r="A49" s="47" t="s">
        <v>144</v>
      </c>
      <c r="B49" s="104">
        <f>[47]Agosto!$H$5</f>
        <v>17.64</v>
      </c>
      <c r="C49" s="104">
        <f>[47]Agosto!$H$6</f>
        <v>21.6</v>
      </c>
      <c r="D49" s="104">
        <f>[47]Agosto!$H$7</f>
        <v>18.36</v>
      </c>
      <c r="E49" s="104">
        <f>[47]Agosto!$H$8</f>
        <v>11.879999999999999</v>
      </c>
      <c r="F49" s="104">
        <f>[47]Agosto!$H$9</f>
        <v>7.9200000000000008</v>
      </c>
      <c r="G49" s="104">
        <f>[47]Agosto!$H$10</f>
        <v>17.28</v>
      </c>
      <c r="H49" s="104">
        <f>[47]Agosto!$H$11</f>
        <v>12.24</v>
      </c>
      <c r="I49" s="104">
        <f>[47]Agosto!$H$12</f>
        <v>17.64</v>
      </c>
      <c r="J49" s="104">
        <f>[47]Agosto!$H$13</f>
        <v>12.24</v>
      </c>
      <c r="K49" s="104">
        <f>[47]Agosto!$H$14</f>
        <v>9.3600000000000012</v>
      </c>
      <c r="L49" s="104">
        <f>[47]Agosto!$H$15</f>
        <v>12.6</v>
      </c>
      <c r="M49" s="104">
        <f>[47]Agosto!$H$16</f>
        <v>12.24</v>
      </c>
      <c r="N49" s="104">
        <f>[47]Agosto!$H$17</f>
        <v>11.16</v>
      </c>
      <c r="O49" s="104">
        <f>[47]Agosto!$H$18</f>
        <v>7.9200000000000008</v>
      </c>
      <c r="P49" s="104">
        <f>[47]Agosto!$H$19</f>
        <v>12.24</v>
      </c>
      <c r="Q49" s="104">
        <f>[47]Agosto!$H$20</f>
        <v>12.24</v>
      </c>
      <c r="R49" s="104">
        <f>[47]Agosto!$H$21</f>
        <v>14.76</v>
      </c>
      <c r="S49" s="104">
        <f>[47]Agosto!$H$22</f>
        <v>16.559999999999999</v>
      </c>
      <c r="T49" s="104">
        <f>[47]Agosto!$H$23</f>
        <v>27.720000000000002</v>
      </c>
      <c r="U49" s="104">
        <f>[47]Agosto!$H$24</f>
        <v>14.04</v>
      </c>
      <c r="V49" s="104">
        <f>[47]Agosto!$H$25</f>
        <v>14.76</v>
      </c>
      <c r="W49" s="104">
        <f>[47]Agosto!$H$26</f>
        <v>25.56</v>
      </c>
      <c r="X49" s="104">
        <f>[47]Agosto!$H$27</f>
        <v>23.400000000000002</v>
      </c>
      <c r="Y49" s="104">
        <f>[47]Agosto!$H$28</f>
        <v>14.04</v>
      </c>
      <c r="Z49" s="104">
        <f>[47]Agosto!$H$29</f>
        <v>16.920000000000002</v>
      </c>
      <c r="AA49" s="104">
        <f>[47]Agosto!$H$30</f>
        <v>11.16</v>
      </c>
      <c r="AB49" s="104">
        <f>[47]Agosto!$H$31</f>
        <v>7.5600000000000005</v>
      </c>
      <c r="AC49" s="104">
        <f>[47]Agosto!$H$32</f>
        <v>11.520000000000001</v>
      </c>
      <c r="AD49" s="104">
        <f>[47]Agosto!$H$33</f>
        <v>15.48</v>
      </c>
      <c r="AE49" s="104">
        <f>[47]Agosto!$H$34</f>
        <v>18</v>
      </c>
      <c r="AF49" s="104">
        <f>[47]Agosto!$H$35</f>
        <v>18</v>
      </c>
      <c r="AG49" s="109">
        <f t="shared" si="3"/>
        <v>27.720000000000002</v>
      </c>
      <c r="AH49" s="108">
        <f t="shared" si="4"/>
        <v>14.969032258064519</v>
      </c>
      <c r="AK49" t="s">
        <v>35</v>
      </c>
    </row>
    <row r="50" spans="1:16384" x14ac:dyDescent="0.2">
      <c r="A50" s="47" t="s">
        <v>117</v>
      </c>
      <c r="B50" s="104">
        <f>[48]Agosto!$H$5</f>
        <v>22.68</v>
      </c>
      <c r="C50" s="104">
        <f>[48]Agosto!$H$6</f>
        <v>27.720000000000002</v>
      </c>
      <c r="D50" s="104">
        <f>[48]Agosto!$H$7</f>
        <v>25.2</v>
      </c>
      <c r="E50" s="104">
        <f>[48]Agosto!$H$8</f>
        <v>18</v>
      </c>
      <c r="F50" s="104">
        <f>[48]Agosto!$H$9</f>
        <v>9</v>
      </c>
      <c r="G50" s="104">
        <f>[48]Agosto!$H$10</f>
        <v>17.64</v>
      </c>
      <c r="H50" s="104">
        <f>[48]Agosto!$H$11</f>
        <v>16.2</v>
      </c>
      <c r="I50" s="104">
        <f>[48]Agosto!$H$12</f>
        <v>23.040000000000003</v>
      </c>
      <c r="J50" s="104">
        <f>[48]Agosto!$H$13</f>
        <v>14.04</v>
      </c>
      <c r="K50" s="104">
        <f>[48]Agosto!$H$14</f>
        <v>8.2799999999999994</v>
      </c>
      <c r="L50" s="104">
        <f>[48]Agosto!$H$15</f>
        <v>10.8</v>
      </c>
      <c r="M50" s="104">
        <f>[48]Agosto!$H$16</f>
        <v>13.68</v>
      </c>
      <c r="N50" s="104">
        <f>[48]Agosto!$H$17</f>
        <v>13.68</v>
      </c>
      <c r="O50" s="104">
        <f>[48]Agosto!$H$18</f>
        <v>11.879999999999999</v>
      </c>
      <c r="P50" s="104">
        <f>[48]Agosto!$H$19</f>
        <v>21.6</v>
      </c>
      <c r="Q50" s="104">
        <f>[48]Agosto!$H$20</f>
        <v>21.6</v>
      </c>
      <c r="R50" s="104">
        <f>[48]Agosto!$H$21</f>
        <v>18</v>
      </c>
      <c r="S50" s="104">
        <f>[48]Agosto!$H$22</f>
        <v>28.44</v>
      </c>
      <c r="T50" s="104">
        <f>[48]Agosto!$H$23</f>
        <v>38.159999999999997</v>
      </c>
      <c r="U50" s="104">
        <f>[48]Agosto!$H$24</f>
        <v>16.2</v>
      </c>
      <c r="V50" s="104">
        <f>[48]Agosto!$H$25</f>
        <v>20.88</v>
      </c>
      <c r="W50" s="104">
        <f>[48]Agosto!$H$26</f>
        <v>30.6</v>
      </c>
      <c r="X50" s="104">
        <f>[48]Agosto!$H$27</f>
        <v>35.28</v>
      </c>
      <c r="Y50" s="104">
        <f>[48]Agosto!$H$28</f>
        <v>18</v>
      </c>
      <c r="Z50" s="104">
        <f>[48]Agosto!$H$29</f>
        <v>18</v>
      </c>
      <c r="AA50" s="104">
        <f>[48]Agosto!$H$30</f>
        <v>17.64</v>
      </c>
      <c r="AB50" s="104">
        <f>[48]Agosto!$H$31</f>
        <v>9.3600000000000012</v>
      </c>
      <c r="AC50" s="104">
        <f>[48]Agosto!$H$32</f>
        <v>11.16</v>
      </c>
      <c r="AD50" s="104">
        <f>[48]Agosto!$H$33</f>
        <v>16.559999999999999</v>
      </c>
      <c r="AE50" s="104">
        <f>[48]Agosto!$H$34</f>
        <v>19.079999999999998</v>
      </c>
      <c r="AF50" s="104">
        <f>[48]Agosto!$H$35</f>
        <v>26.28</v>
      </c>
      <c r="AG50" s="109">
        <f t="shared" si="3"/>
        <v>38.159999999999997</v>
      </c>
      <c r="AH50" s="108">
        <f t="shared" si="4"/>
        <v>19.312258064516126</v>
      </c>
      <c r="AK50" t="s">
        <v>35</v>
      </c>
    </row>
    <row r="51" spans="1:16384" x14ac:dyDescent="0.2">
      <c r="A51" s="47" t="s">
        <v>210</v>
      </c>
      <c r="B51" s="104">
        <f>[49]Agosto!$H$5</f>
        <v>24.12</v>
      </c>
      <c r="C51" s="104">
        <f>[49]Agosto!$H$6</f>
        <v>24.48</v>
      </c>
      <c r="D51" s="104">
        <f>[49]Agosto!$H$7</f>
        <v>20.16</v>
      </c>
      <c r="E51" s="104">
        <f>[49]Agosto!$H$8</f>
        <v>24.840000000000003</v>
      </c>
      <c r="F51" s="104">
        <f>[49]Agosto!$H$9</f>
        <v>20.16</v>
      </c>
      <c r="G51" s="104">
        <f>[49]Agosto!$H$10</f>
        <v>22.68</v>
      </c>
      <c r="H51" s="104">
        <f>[49]Agosto!$H$11</f>
        <v>17.64</v>
      </c>
      <c r="I51" s="104">
        <f>[49]Agosto!$H$12</f>
        <v>20.16</v>
      </c>
      <c r="J51" s="104">
        <f>[49]Agosto!$H$13</f>
        <v>18.36</v>
      </c>
      <c r="K51" s="104">
        <f>[49]Agosto!$H$14</f>
        <v>21.240000000000002</v>
      </c>
      <c r="L51" s="104">
        <f>[49]Agosto!$H$15</f>
        <v>16.559999999999999</v>
      </c>
      <c r="M51" s="104">
        <f>[49]Agosto!$H$16</f>
        <v>27</v>
      </c>
      <c r="N51" s="104">
        <f>[49]Agosto!$H$17</f>
        <v>20.16</v>
      </c>
      <c r="O51" s="104">
        <f>[49]Agosto!$H$18</f>
        <v>18.36</v>
      </c>
      <c r="P51" s="104">
        <f>[49]Agosto!$H$19</f>
        <v>25.56</v>
      </c>
      <c r="Q51" s="104">
        <f>[49]Agosto!$H$20</f>
        <v>22.68</v>
      </c>
      <c r="R51" s="104">
        <f>[49]Agosto!$H$21</f>
        <v>18.36</v>
      </c>
      <c r="S51" s="104">
        <f>[49]Agosto!$H$22</f>
        <v>29.16</v>
      </c>
      <c r="T51" s="104">
        <f>[49]Agosto!$H$23</f>
        <v>28.08</v>
      </c>
      <c r="U51" s="104">
        <f>[49]Agosto!$H$24</f>
        <v>21.240000000000002</v>
      </c>
      <c r="V51" s="104">
        <f>[49]Agosto!$H$25</f>
        <v>18.720000000000002</v>
      </c>
      <c r="W51" s="104">
        <f>[49]Agosto!$H$26</f>
        <v>26.28</v>
      </c>
      <c r="X51" s="104">
        <f>[49]Agosto!$H$27</f>
        <v>25.2</v>
      </c>
      <c r="Y51" s="104">
        <f>[49]Agosto!$H$28</f>
        <v>23.759999999999998</v>
      </c>
      <c r="Z51" s="104">
        <f>[49]Agosto!$H$29</f>
        <v>18</v>
      </c>
      <c r="AA51" s="104">
        <f>[49]Agosto!$H$30</f>
        <v>20.52</v>
      </c>
      <c r="AB51" s="104">
        <f>[49]Agosto!$H$31</f>
        <v>19.440000000000001</v>
      </c>
      <c r="AC51" s="104">
        <f>[49]Agosto!$H$32</f>
        <v>26.64</v>
      </c>
      <c r="AD51" s="104">
        <f>[49]Agosto!$H$33</f>
        <v>23.400000000000002</v>
      </c>
      <c r="AE51" s="104">
        <f>[49]Agosto!$H$34</f>
        <v>23.759999999999998</v>
      </c>
      <c r="AF51" s="104">
        <f>[49]Agosto!$H$35</f>
        <v>30.96</v>
      </c>
      <c r="AG51" s="109">
        <f t="shared" si="3"/>
        <v>30.96</v>
      </c>
      <c r="AH51" s="108">
        <f t="shared" si="4"/>
        <v>22.505806451612909</v>
      </c>
      <c r="FQ51" t="s">
        <v>210</v>
      </c>
      <c r="FR51" t="s">
        <v>210</v>
      </c>
      <c r="FS51" t="s">
        <v>210</v>
      </c>
      <c r="FT51" t="s">
        <v>210</v>
      </c>
      <c r="FU51" t="s">
        <v>210</v>
      </c>
      <c r="FV51" t="s">
        <v>210</v>
      </c>
      <c r="FW51" t="s">
        <v>210</v>
      </c>
      <c r="FX51" t="s">
        <v>210</v>
      </c>
      <c r="FY51" t="s">
        <v>210</v>
      </c>
      <c r="FZ51" t="s">
        <v>210</v>
      </c>
      <c r="GA51" t="s">
        <v>210</v>
      </c>
      <c r="GB51" t="s">
        <v>210</v>
      </c>
      <c r="GC51" t="s">
        <v>210</v>
      </c>
      <c r="GD51" t="s">
        <v>210</v>
      </c>
      <c r="GE51" t="s">
        <v>210</v>
      </c>
      <c r="GF51" t="s">
        <v>210</v>
      </c>
      <c r="GG51" t="s">
        <v>210</v>
      </c>
      <c r="GH51" t="s">
        <v>210</v>
      </c>
      <c r="GI51" t="s">
        <v>210</v>
      </c>
      <c r="GJ51" t="s">
        <v>210</v>
      </c>
      <c r="GK51" t="s">
        <v>210</v>
      </c>
      <c r="GL51" t="s">
        <v>210</v>
      </c>
      <c r="GM51" t="s">
        <v>210</v>
      </c>
      <c r="GN51" t="s">
        <v>210</v>
      </c>
      <c r="GO51" t="s">
        <v>210</v>
      </c>
      <c r="GP51" t="s">
        <v>210</v>
      </c>
      <c r="GQ51" t="s">
        <v>210</v>
      </c>
      <c r="GR51" t="s">
        <v>210</v>
      </c>
      <c r="GS51" t="s">
        <v>210</v>
      </c>
      <c r="GT51" t="s">
        <v>210</v>
      </c>
      <c r="GU51" t="s">
        <v>210</v>
      </c>
      <c r="GV51" t="s">
        <v>210</v>
      </c>
      <c r="GW51" t="s">
        <v>210</v>
      </c>
      <c r="GX51" t="s">
        <v>210</v>
      </c>
      <c r="GY51" t="s">
        <v>210</v>
      </c>
      <c r="GZ51" t="s">
        <v>210</v>
      </c>
      <c r="HA51" t="s">
        <v>210</v>
      </c>
      <c r="HB51" t="s">
        <v>210</v>
      </c>
      <c r="HC51" t="s">
        <v>210</v>
      </c>
      <c r="HD51" t="s">
        <v>210</v>
      </c>
      <c r="HE51" t="s">
        <v>210</v>
      </c>
      <c r="HF51" t="s">
        <v>210</v>
      </c>
      <c r="HG51" t="s">
        <v>210</v>
      </c>
      <c r="HH51" t="s">
        <v>210</v>
      </c>
      <c r="HI51" t="s">
        <v>210</v>
      </c>
      <c r="HJ51" t="s">
        <v>210</v>
      </c>
      <c r="HK51" t="s">
        <v>210</v>
      </c>
      <c r="HL51" t="s">
        <v>210</v>
      </c>
      <c r="HM51" t="s">
        <v>210</v>
      </c>
      <c r="HN51" t="s">
        <v>210</v>
      </c>
      <c r="HO51" t="s">
        <v>210</v>
      </c>
      <c r="HP51" t="s">
        <v>210</v>
      </c>
      <c r="HQ51" t="s">
        <v>210</v>
      </c>
      <c r="HR51" t="s">
        <v>210</v>
      </c>
      <c r="HS51" t="s">
        <v>210</v>
      </c>
      <c r="HT51" t="s">
        <v>210</v>
      </c>
      <c r="HU51" t="s">
        <v>210</v>
      </c>
      <c r="HV51" t="s">
        <v>210</v>
      </c>
      <c r="HW51" t="s">
        <v>210</v>
      </c>
      <c r="HX51" t="s">
        <v>210</v>
      </c>
      <c r="HY51" t="s">
        <v>210</v>
      </c>
      <c r="HZ51" t="s">
        <v>210</v>
      </c>
      <c r="IA51" t="s">
        <v>210</v>
      </c>
      <c r="IB51" t="s">
        <v>210</v>
      </c>
      <c r="IC51" t="s">
        <v>210</v>
      </c>
      <c r="ID51" t="s">
        <v>210</v>
      </c>
      <c r="IE51" t="s">
        <v>210</v>
      </c>
      <c r="IF51" t="s">
        <v>210</v>
      </c>
      <c r="IG51" t="s">
        <v>210</v>
      </c>
      <c r="IH51" t="s">
        <v>210</v>
      </c>
      <c r="II51" t="s">
        <v>210</v>
      </c>
      <c r="IJ51" t="s">
        <v>210</v>
      </c>
      <c r="IK51" t="s">
        <v>210</v>
      </c>
      <c r="IL51" t="s">
        <v>210</v>
      </c>
      <c r="IM51" t="s">
        <v>210</v>
      </c>
      <c r="IN51" t="s">
        <v>210</v>
      </c>
      <c r="IO51" t="s">
        <v>210</v>
      </c>
      <c r="IP51" t="s">
        <v>210</v>
      </c>
      <c r="IQ51" t="s">
        <v>210</v>
      </c>
      <c r="IR51" t="s">
        <v>210</v>
      </c>
      <c r="IS51" t="s">
        <v>210</v>
      </c>
      <c r="IT51" t="s">
        <v>210</v>
      </c>
      <c r="IU51" t="s">
        <v>210</v>
      </c>
      <c r="IV51" t="s">
        <v>210</v>
      </c>
      <c r="IW51" t="s">
        <v>210</v>
      </c>
      <c r="IX51" t="s">
        <v>210</v>
      </c>
      <c r="IY51" t="s">
        <v>210</v>
      </c>
      <c r="IZ51" t="s">
        <v>210</v>
      </c>
      <c r="JA51" t="s">
        <v>210</v>
      </c>
      <c r="JB51" t="s">
        <v>210</v>
      </c>
      <c r="JC51" t="s">
        <v>210</v>
      </c>
      <c r="JD51" t="s">
        <v>210</v>
      </c>
      <c r="JE51" t="s">
        <v>210</v>
      </c>
      <c r="JF51" t="s">
        <v>210</v>
      </c>
      <c r="JG51" t="s">
        <v>210</v>
      </c>
      <c r="JH51" t="s">
        <v>210</v>
      </c>
      <c r="JI51" t="s">
        <v>210</v>
      </c>
      <c r="JJ51" t="s">
        <v>210</v>
      </c>
      <c r="JK51" t="s">
        <v>210</v>
      </c>
      <c r="JL51" t="s">
        <v>210</v>
      </c>
      <c r="JM51" t="s">
        <v>210</v>
      </c>
      <c r="JN51" t="s">
        <v>210</v>
      </c>
      <c r="JO51" t="s">
        <v>210</v>
      </c>
      <c r="JP51" t="s">
        <v>210</v>
      </c>
      <c r="JQ51" t="s">
        <v>210</v>
      </c>
      <c r="JR51" t="s">
        <v>210</v>
      </c>
      <c r="JS51" t="s">
        <v>210</v>
      </c>
      <c r="JT51" t="s">
        <v>210</v>
      </c>
      <c r="JU51" t="s">
        <v>210</v>
      </c>
      <c r="JV51" t="s">
        <v>210</v>
      </c>
      <c r="JW51" t="s">
        <v>210</v>
      </c>
      <c r="JX51" t="s">
        <v>210</v>
      </c>
      <c r="JY51" t="s">
        <v>210</v>
      </c>
      <c r="JZ51" t="s">
        <v>210</v>
      </c>
      <c r="KA51" t="s">
        <v>210</v>
      </c>
      <c r="KB51" t="s">
        <v>210</v>
      </c>
      <c r="KC51" t="s">
        <v>210</v>
      </c>
      <c r="KD51" t="s">
        <v>210</v>
      </c>
      <c r="KE51" t="s">
        <v>210</v>
      </c>
      <c r="KF51" t="s">
        <v>210</v>
      </c>
      <c r="KG51" t="s">
        <v>210</v>
      </c>
      <c r="KH51" t="s">
        <v>210</v>
      </c>
      <c r="KI51" t="s">
        <v>210</v>
      </c>
      <c r="KJ51" t="s">
        <v>210</v>
      </c>
      <c r="KK51" t="s">
        <v>210</v>
      </c>
      <c r="KL51" t="s">
        <v>210</v>
      </c>
      <c r="KM51" t="s">
        <v>210</v>
      </c>
      <c r="KN51" t="s">
        <v>210</v>
      </c>
      <c r="KO51" t="s">
        <v>210</v>
      </c>
      <c r="KP51" t="s">
        <v>210</v>
      </c>
      <c r="KQ51" t="s">
        <v>210</v>
      </c>
      <c r="KR51" t="s">
        <v>210</v>
      </c>
      <c r="KS51" t="s">
        <v>210</v>
      </c>
      <c r="KT51" t="s">
        <v>210</v>
      </c>
      <c r="KU51" t="s">
        <v>210</v>
      </c>
      <c r="KV51" t="s">
        <v>210</v>
      </c>
      <c r="KW51" t="s">
        <v>210</v>
      </c>
      <c r="KX51" t="s">
        <v>210</v>
      </c>
      <c r="KY51" t="s">
        <v>210</v>
      </c>
      <c r="KZ51" t="s">
        <v>210</v>
      </c>
      <c r="LA51" t="s">
        <v>210</v>
      </c>
      <c r="LB51" t="s">
        <v>210</v>
      </c>
      <c r="LC51" t="s">
        <v>210</v>
      </c>
      <c r="LD51" t="s">
        <v>210</v>
      </c>
      <c r="LE51" t="s">
        <v>210</v>
      </c>
      <c r="LF51" t="s">
        <v>210</v>
      </c>
      <c r="LG51" t="s">
        <v>210</v>
      </c>
      <c r="LH51" t="s">
        <v>210</v>
      </c>
      <c r="LI51" t="s">
        <v>210</v>
      </c>
      <c r="LJ51" t="s">
        <v>210</v>
      </c>
      <c r="LK51" t="s">
        <v>210</v>
      </c>
      <c r="LL51" t="s">
        <v>210</v>
      </c>
      <c r="LM51" t="s">
        <v>210</v>
      </c>
      <c r="LN51" t="s">
        <v>210</v>
      </c>
      <c r="LO51" t="s">
        <v>210</v>
      </c>
      <c r="LP51" t="s">
        <v>210</v>
      </c>
      <c r="LQ51" t="s">
        <v>210</v>
      </c>
      <c r="LR51" t="s">
        <v>210</v>
      </c>
      <c r="LS51" t="s">
        <v>210</v>
      </c>
      <c r="LT51" t="s">
        <v>210</v>
      </c>
      <c r="LU51" t="s">
        <v>210</v>
      </c>
      <c r="LV51" t="s">
        <v>210</v>
      </c>
      <c r="LW51" t="s">
        <v>210</v>
      </c>
      <c r="LX51" t="s">
        <v>210</v>
      </c>
      <c r="LY51" t="s">
        <v>210</v>
      </c>
      <c r="LZ51" t="s">
        <v>210</v>
      </c>
      <c r="MA51" t="s">
        <v>210</v>
      </c>
      <c r="MB51" t="s">
        <v>210</v>
      </c>
      <c r="MC51" t="s">
        <v>210</v>
      </c>
      <c r="MD51" t="s">
        <v>210</v>
      </c>
      <c r="ME51" t="s">
        <v>210</v>
      </c>
      <c r="MF51" t="s">
        <v>210</v>
      </c>
      <c r="MG51" t="s">
        <v>210</v>
      </c>
      <c r="MH51" t="s">
        <v>210</v>
      </c>
      <c r="MI51" t="s">
        <v>210</v>
      </c>
      <c r="MJ51" t="s">
        <v>210</v>
      </c>
      <c r="MK51" t="s">
        <v>210</v>
      </c>
      <c r="ML51" t="s">
        <v>210</v>
      </c>
      <c r="MM51" t="s">
        <v>210</v>
      </c>
      <c r="MN51" t="s">
        <v>210</v>
      </c>
      <c r="MO51" t="s">
        <v>210</v>
      </c>
      <c r="MP51" t="s">
        <v>210</v>
      </c>
      <c r="MQ51" t="s">
        <v>210</v>
      </c>
      <c r="MR51" t="s">
        <v>210</v>
      </c>
      <c r="MS51" t="s">
        <v>210</v>
      </c>
      <c r="MT51" t="s">
        <v>210</v>
      </c>
      <c r="MU51" t="s">
        <v>210</v>
      </c>
      <c r="MV51" t="s">
        <v>210</v>
      </c>
      <c r="MW51" t="s">
        <v>210</v>
      </c>
      <c r="MX51" t="s">
        <v>210</v>
      </c>
      <c r="MY51" t="s">
        <v>210</v>
      </c>
      <c r="MZ51" t="s">
        <v>210</v>
      </c>
      <c r="NA51" t="s">
        <v>210</v>
      </c>
      <c r="NB51" t="s">
        <v>210</v>
      </c>
      <c r="NC51" t="s">
        <v>210</v>
      </c>
      <c r="ND51" t="s">
        <v>210</v>
      </c>
      <c r="NE51" t="s">
        <v>210</v>
      </c>
      <c r="NF51" t="s">
        <v>210</v>
      </c>
      <c r="NG51" t="s">
        <v>210</v>
      </c>
      <c r="NH51" t="s">
        <v>210</v>
      </c>
      <c r="NI51" t="s">
        <v>210</v>
      </c>
      <c r="NJ51" t="s">
        <v>210</v>
      </c>
      <c r="NK51" t="s">
        <v>210</v>
      </c>
      <c r="NL51" t="s">
        <v>210</v>
      </c>
      <c r="NM51" t="s">
        <v>210</v>
      </c>
      <c r="NN51" t="s">
        <v>210</v>
      </c>
      <c r="NO51" t="s">
        <v>210</v>
      </c>
      <c r="NP51" t="s">
        <v>210</v>
      </c>
      <c r="NQ51" t="s">
        <v>210</v>
      </c>
      <c r="NR51" t="s">
        <v>210</v>
      </c>
      <c r="NS51" t="s">
        <v>210</v>
      </c>
      <c r="NT51" t="s">
        <v>210</v>
      </c>
      <c r="NU51" t="s">
        <v>210</v>
      </c>
      <c r="NV51" t="s">
        <v>210</v>
      </c>
      <c r="NW51" t="s">
        <v>210</v>
      </c>
      <c r="NX51" t="s">
        <v>210</v>
      </c>
      <c r="NY51" t="s">
        <v>210</v>
      </c>
      <c r="NZ51" t="s">
        <v>210</v>
      </c>
      <c r="OA51" t="s">
        <v>210</v>
      </c>
      <c r="OB51" t="s">
        <v>210</v>
      </c>
      <c r="OC51" t="s">
        <v>210</v>
      </c>
      <c r="OD51" t="s">
        <v>210</v>
      </c>
      <c r="OE51" t="s">
        <v>210</v>
      </c>
      <c r="OF51" t="s">
        <v>210</v>
      </c>
      <c r="OG51" t="s">
        <v>210</v>
      </c>
      <c r="OH51" t="s">
        <v>210</v>
      </c>
      <c r="OI51" t="s">
        <v>210</v>
      </c>
      <c r="OJ51" t="s">
        <v>210</v>
      </c>
      <c r="OK51" t="s">
        <v>210</v>
      </c>
      <c r="OL51" t="s">
        <v>210</v>
      </c>
      <c r="OM51" t="s">
        <v>210</v>
      </c>
      <c r="ON51" t="s">
        <v>210</v>
      </c>
      <c r="OO51" t="s">
        <v>210</v>
      </c>
      <c r="OP51" t="s">
        <v>210</v>
      </c>
      <c r="OQ51" t="s">
        <v>210</v>
      </c>
      <c r="OR51" t="s">
        <v>210</v>
      </c>
      <c r="OS51" t="s">
        <v>210</v>
      </c>
      <c r="OT51" t="s">
        <v>210</v>
      </c>
      <c r="OU51" t="s">
        <v>210</v>
      </c>
      <c r="OV51" t="s">
        <v>210</v>
      </c>
      <c r="OW51" t="s">
        <v>210</v>
      </c>
      <c r="OX51" t="s">
        <v>210</v>
      </c>
      <c r="OY51" t="s">
        <v>210</v>
      </c>
      <c r="OZ51" t="s">
        <v>210</v>
      </c>
      <c r="PA51" t="s">
        <v>210</v>
      </c>
      <c r="PB51" t="s">
        <v>210</v>
      </c>
      <c r="PC51" t="s">
        <v>210</v>
      </c>
      <c r="PD51" t="s">
        <v>210</v>
      </c>
      <c r="PE51" t="s">
        <v>210</v>
      </c>
      <c r="PF51" t="s">
        <v>210</v>
      </c>
      <c r="PG51" t="s">
        <v>210</v>
      </c>
      <c r="PH51" t="s">
        <v>210</v>
      </c>
      <c r="PI51" t="s">
        <v>210</v>
      </c>
      <c r="PJ51" t="s">
        <v>210</v>
      </c>
      <c r="PK51" t="s">
        <v>210</v>
      </c>
      <c r="PL51" t="s">
        <v>210</v>
      </c>
      <c r="PM51" t="s">
        <v>210</v>
      </c>
      <c r="PN51" t="s">
        <v>210</v>
      </c>
      <c r="PO51" t="s">
        <v>210</v>
      </c>
      <c r="PP51" t="s">
        <v>210</v>
      </c>
      <c r="PQ51" t="s">
        <v>210</v>
      </c>
      <c r="PR51" t="s">
        <v>210</v>
      </c>
      <c r="PS51" t="s">
        <v>210</v>
      </c>
      <c r="PT51" t="s">
        <v>210</v>
      </c>
      <c r="PU51" t="s">
        <v>210</v>
      </c>
      <c r="PV51" t="s">
        <v>210</v>
      </c>
      <c r="PW51" t="s">
        <v>210</v>
      </c>
      <c r="PX51" t="s">
        <v>210</v>
      </c>
      <c r="PY51" t="s">
        <v>210</v>
      </c>
      <c r="PZ51" t="s">
        <v>210</v>
      </c>
      <c r="QA51" t="s">
        <v>210</v>
      </c>
      <c r="QB51" t="s">
        <v>210</v>
      </c>
      <c r="QC51" t="s">
        <v>210</v>
      </c>
      <c r="QD51" t="s">
        <v>210</v>
      </c>
      <c r="QE51" t="s">
        <v>210</v>
      </c>
      <c r="QF51" t="s">
        <v>210</v>
      </c>
      <c r="QG51" t="s">
        <v>210</v>
      </c>
      <c r="QH51" t="s">
        <v>210</v>
      </c>
      <c r="QI51" t="s">
        <v>210</v>
      </c>
      <c r="QJ51" t="s">
        <v>210</v>
      </c>
      <c r="QK51" t="s">
        <v>210</v>
      </c>
      <c r="QL51" t="s">
        <v>210</v>
      </c>
      <c r="QM51" t="s">
        <v>210</v>
      </c>
      <c r="QN51" t="s">
        <v>210</v>
      </c>
      <c r="QO51" t="s">
        <v>210</v>
      </c>
      <c r="QP51" t="s">
        <v>210</v>
      </c>
      <c r="QQ51" t="s">
        <v>210</v>
      </c>
      <c r="QR51" t="s">
        <v>210</v>
      </c>
      <c r="QS51" t="s">
        <v>210</v>
      </c>
      <c r="QT51" t="s">
        <v>210</v>
      </c>
      <c r="QU51" t="s">
        <v>210</v>
      </c>
      <c r="QV51" t="s">
        <v>210</v>
      </c>
      <c r="QW51" t="s">
        <v>210</v>
      </c>
      <c r="QX51" t="s">
        <v>210</v>
      </c>
      <c r="QY51" t="s">
        <v>210</v>
      </c>
      <c r="QZ51" t="s">
        <v>210</v>
      </c>
      <c r="RA51" t="s">
        <v>210</v>
      </c>
      <c r="RB51" t="s">
        <v>210</v>
      </c>
      <c r="RC51" t="s">
        <v>210</v>
      </c>
      <c r="RD51" t="s">
        <v>210</v>
      </c>
      <c r="RE51" t="s">
        <v>210</v>
      </c>
      <c r="RF51" t="s">
        <v>210</v>
      </c>
      <c r="RG51" t="s">
        <v>210</v>
      </c>
      <c r="RH51" t="s">
        <v>210</v>
      </c>
      <c r="RI51" t="s">
        <v>210</v>
      </c>
      <c r="RJ51" t="s">
        <v>210</v>
      </c>
      <c r="RK51" t="s">
        <v>210</v>
      </c>
      <c r="RL51" t="s">
        <v>210</v>
      </c>
      <c r="RM51" t="s">
        <v>210</v>
      </c>
      <c r="RN51" t="s">
        <v>210</v>
      </c>
      <c r="RO51" t="s">
        <v>210</v>
      </c>
      <c r="RP51" t="s">
        <v>210</v>
      </c>
      <c r="RQ51" t="s">
        <v>210</v>
      </c>
      <c r="RR51" t="s">
        <v>210</v>
      </c>
      <c r="RS51" t="s">
        <v>210</v>
      </c>
      <c r="RT51" t="s">
        <v>210</v>
      </c>
      <c r="RU51" t="s">
        <v>210</v>
      </c>
      <c r="RV51" t="s">
        <v>210</v>
      </c>
      <c r="RW51" t="s">
        <v>210</v>
      </c>
      <c r="RX51" t="s">
        <v>210</v>
      </c>
      <c r="RY51" t="s">
        <v>210</v>
      </c>
      <c r="RZ51" t="s">
        <v>210</v>
      </c>
      <c r="SA51" t="s">
        <v>210</v>
      </c>
      <c r="SB51" t="s">
        <v>210</v>
      </c>
      <c r="SC51" t="s">
        <v>210</v>
      </c>
      <c r="SD51" t="s">
        <v>210</v>
      </c>
      <c r="SE51" t="s">
        <v>210</v>
      </c>
      <c r="SF51" t="s">
        <v>210</v>
      </c>
      <c r="SG51" t="s">
        <v>210</v>
      </c>
      <c r="SH51" t="s">
        <v>210</v>
      </c>
      <c r="SI51" t="s">
        <v>210</v>
      </c>
      <c r="SJ51" t="s">
        <v>210</v>
      </c>
      <c r="SK51" t="s">
        <v>210</v>
      </c>
      <c r="SL51" t="s">
        <v>210</v>
      </c>
      <c r="SM51" t="s">
        <v>210</v>
      </c>
      <c r="SN51" t="s">
        <v>210</v>
      </c>
      <c r="SO51" t="s">
        <v>210</v>
      </c>
      <c r="SP51" t="s">
        <v>210</v>
      </c>
      <c r="SQ51" t="s">
        <v>210</v>
      </c>
      <c r="SR51" t="s">
        <v>210</v>
      </c>
      <c r="SS51" t="s">
        <v>210</v>
      </c>
      <c r="ST51" t="s">
        <v>210</v>
      </c>
      <c r="SU51" t="s">
        <v>210</v>
      </c>
      <c r="SV51" t="s">
        <v>210</v>
      </c>
      <c r="SW51" t="s">
        <v>210</v>
      </c>
      <c r="SX51" t="s">
        <v>210</v>
      </c>
      <c r="SY51" t="s">
        <v>210</v>
      </c>
      <c r="SZ51" t="s">
        <v>210</v>
      </c>
      <c r="TA51" t="s">
        <v>210</v>
      </c>
      <c r="TB51" t="s">
        <v>210</v>
      </c>
      <c r="TC51" t="s">
        <v>210</v>
      </c>
      <c r="TD51" t="s">
        <v>210</v>
      </c>
      <c r="TE51" t="s">
        <v>210</v>
      </c>
      <c r="TF51" t="s">
        <v>210</v>
      </c>
      <c r="TG51" t="s">
        <v>210</v>
      </c>
      <c r="TH51" t="s">
        <v>210</v>
      </c>
      <c r="TI51" t="s">
        <v>210</v>
      </c>
      <c r="TJ51" t="s">
        <v>210</v>
      </c>
      <c r="TK51" t="s">
        <v>210</v>
      </c>
      <c r="TL51" t="s">
        <v>210</v>
      </c>
      <c r="TM51" t="s">
        <v>210</v>
      </c>
      <c r="TN51" t="s">
        <v>210</v>
      </c>
      <c r="TO51" t="s">
        <v>210</v>
      </c>
      <c r="TP51" t="s">
        <v>210</v>
      </c>
      <c r="TQ51" t="s">
        <v>210</v>
      </c>
      <c r="TR51" t="s">
        <v>210</v>
      </c>
      <c r="TS51" t="s">
        <v>210</v>
      </c>
      <c r="TT51" t="s">
        <v>210</v>
      </c>
      <c r="TU51" t="s">
        <v>210</v>
      </c>
      <c r="TV51" t="s">
        <v>210</v>
      </c>
      <c r="TW51" t="s">
        <v>210</v>
      </c>
      <c r="TX51" t="s">
        <v>210</v>
      </c>
      <c r="TY51" t="s">
        <v>210</v>
      </c>
      <c r="TZ51" t="s">
        <v>210</v>
      </c>
      <c r="UA51" t="s">
        <v>210</v>
      </c>
      <c r="UB51" t="s">
        <v>210</v>
      </c>
      <c r="UC51" t="s">
        <v>210</v>
      </c>
      <c r="UD51" t="s">
        <v>210</v>
      </c>
      <c r="UE51" t="s">
        <v>210</v>
      </c>
      <c r="UF51" t="s">
        <v>210</v>
      </c>
      <c r="UG51" t="s">
        <v>210</v>
      </c>
      <c r="UH51" t="s">
        <v>210</v>
      </c>
      <c r="UI51" t="s">
        <v>210</v>
      </c>
      <c r="UJ51" t="s">
        <v>210</v>
      </c>
      <c r="UK51" t="s">
        <v>210</v>
      </c>
      <c r="UL51" t="s">
        <v>210</v>
      </c>
      <c r="UM51" t="s">
        <v>210</v>
      </c>
      <c r="UN51" t="s">
        <v>210</v>
      </c>
      <c r="UO51" t="s">
        <v>210</v>
      </c>
      <c r="UP51" t="s">
        <v>210</v>
      </c>
      <c r="UQ51" t="s">
        <v>210</v>
      </c>
      <c r="UR51" t="s">
        <v>210</v>
      </c>
      <c r="US51" t="s">
        <v>210</v>
      </c>
      <c r="UT51" t="s">
        <v>210</v>
      </c>
      <c r="UU51" t="s">
        <v>210</v>
      </c>
      <c r="UV51" t="s">
        <v>210</v>
      </c>
      <c r="UW51" t="s">
        <v>210</v>
      </c>
      <c r="UX51" t="s">
        <v>210</v>
      </c>
      <c r="UY51" t="s">
        <v>210</v>
      </c>
      <c r="UZ51" t="s">
        <v>210</v>
      </c>
      <c r="VA51" t="s">
        <v>210</v>
      </c>
      <c r="VB51" t="s">
        <v>210</v>
      </c>
      <c r="VC51" t="s">
        <v>210</v>
      </c>
      <c r="VD51" t="s">
        <v>210</v>
      </c>
      <c r="VE51" t="s">
        <v>210</v>
      </c>
      <c r="VF51" t="s">
        <v>210</v>
      </c>
      <c r="VG51" t="s">
        <v>210</v>
      </c>
      <c r="VH51" t="s">
        <v>210</v>
      </c>
      <c r="VI51" t="s">
        <v>210</v>
      </c>
      <c r="VJ51" t="s">
        <v>210</v>
      </c>
      <c r="VK51" t="s">
        <v>210</v>
      </c>
      <c r="VL51" t="s">
        <v>210</v>
      </c>
      <c r="VM51" t="s">
        <v>210</v>
      </c>
      <c r="VN51" t="s">
        <v>210</v>
      </c>
      <c r="VO51" t="s">
        <v>210</v>
      </c>
      <c r="VP51" t="s">
        <v>210</v>
      </c>
      <c r="VQ51" t="s">
        <v>210</v>
      </c>
      <c r="VR51" t="s">
        <v>210</v>
      </c>
      <c r="VS51" t="s">
        <v>210</v>
      </c>
      <c r="VT51" t="s">
        <v>210</v>
      </c>
      <c r="VU51" t="s">
        <v>210</v>
      </c>
      <c r="VV51" t="s">
        <v>210</v>
      </c>
      <c r="VW51" t="s">
        <v>210</v>
      </c>
      <c r="VX51" t="s">
        <v>210</v>
      </c>
      <c r="VY51" t="s">
        <v>210</v>
      </c>
      <c r="VZ51" t="s">
        <v>210</v>
      </c>
      <c r="WA51" t="s">
        <v>210</v>
      </c>
      <c r="WB51" t="s">
        <v>210</v>
      </c>
      <c r="WC51" t="s">
        <v>210</v>
      </c>
      <c r="WD51" t="s">
        <v>210</v>
      </c>
      <c r="WE51" t="s">
        <v>210</v>
      </c>
      <c r="WF51" t="s">
        <v>210</v>
      </c>
      <c r="WG51" t="s">
        <v>210</v>
      </c>
      <c r="WH51" t="s">
        <v>210</v>
      </c>
      <c r="WI51" t="s">
        <v>210</v>
      </c>
      <c r="WJ51" t="s">
        <v>210</v>
      </c>
      <c r="WK51" t="s">
        <v>210</v>
      </c>
      <c r="WL51" t="s">
        <v>210</v>
      </c>
      <c r="WM51" t="s">
        <v>210</v>
      </c>
      <c r="WN51" t="s">
        <v>210</v>
      </c>
      <c r="WO51" t="s">
        <v>210</v>
      </c>
      <c r="WP51" t="s">
        <v>210</v>
      </c>
      <c r="WQ51" t="s">
        <v>210</v>
      </c>
      <c r="WR51" t="s">
        <v>210</v>
      </c>
      <c r="WS51" t="s">
        <v>210</v>
      </c>
      <c r="WT51" t="s">
        <v>210</v>
      </c>
      <c r="WU51" t="s">
        <v>210</v>
      </c>
      <c r="WV51" t="s">
        <v>210</v>
      </c>
      <c r="WW51" t="s">
        <v>210</v>
      </c>
      <c r="WX51" t="s">
        <v>210</v>
      </c>
      <c r="WY51" t="s">
        <v>210</v>
      </c>
      <c r="WZ51" t="s">
        <v>210</v>
      </c>
      <c r="XA51" t="s">
        <v>210</v>
      </c>
      <c r="XB51" t="s">
        <v>210</v>
      </c>
      <c r="XC51" t="s">
        <v>210</v>
      </c>
      <c r="XD51" t="s">
        <v>210</v>
      </c>
      <c r="XE51" t="s">
        <v>210</v>
      </c>
      <c r="XF51" t="s">
        <v>210</v>
      </c>
      <c r="XG51" t="s">
        <v>210</v>
      </c>
      <c r="XH51" t="s">
        <v>210</v>
      </c>
      <c r="XI51" t="s">
        <v>210</v>
      </c>
      <c r="XJ51" t="s">
        <v>210</v>
      </c>
      <c r="XK51" t="s">
        <v>210</v>
      </c>
      <c r="XL51" t="s">
        <v>210</v>
      </c>
      <c r="XM51" t="s">
        <v>210</v>
      </c>
      <c r="XN51" t="s">
        <v>210</v>
      </c>
      <c r="XO51" t="s">
        <v>210</v>
      </c>
      <c r="XP51" t="s">
        <v>210</v>
      </c>
      <c r="XQ51" t="s">
        <v>210</v>
      </c>
      <c r="XR51" t="s">
        <v>210</v>
      </c>
      <c r="XS51" t="s">
        <v>210</v>
      </c>
      <c r="XT51" t="s">
        <v>210</v>
      </c>
      <c r="XU51" t="s">
        <v>210</v>
      </c>
      <c r="XV51" t="s">
        <v>210</v>
      </c>
      <c r="XW51" t="s">
        <v>210</v>
      </c>
      <c r="XX51" t="s">
        <v>210</v>
      </c>
      <c r="XY51" t="s">
        <v>210</v>
      </c>
      <c r="XZ51" t="s">
        <v>210</v>
      </c>
      <c r="YA51" t="s">
        <v>210</v>
      </c>
      <c r="YB51" t="s">
        <v>210</v>
      </c>
      <c r="YC51" t="s">
        <v>210</v>
      </c>
      <c r="YD51" t="s">
        <v>210</v>
      </c>
      <c r="YE51" t="s">
        <v>210</v>
      </c>
      <c r="YF51" t="s">
        <v>210</v>
      </c>
      <c r="YG51" t="s">
        <v>210</v>
      </c>
      <c r="YH51" t="s">
        <v>210</v>
      </c>
      <c r="YI51" t="s">
        <v>210</v>
      </c>
      <c r="YJ51" t="s">
        <v>210</v>
      </c>
      <c r="YK51" t="s">
        <v>210</v>
      </c>
      <c r="YL51" t="s">
        <v>210</v>
      </c>
      <c r="YM51" t="s">
        <v>210</v>
      </c>
      <c r="YN51" t="s">
        <v>210</v>
      </c>
      <c r="YO51" t="s">
        <v>210</v>
      </c>
      <c r="YP51" t="s">
        <v>210</v>
      </c>
      <c r="YQ51" t="s">
        <v>210</v>
      </c>
      <c r="YR51" t="s">
        <v>210</v>
      </c>
      <c r="YS51" t="s">
        <v>210</v>
      </c>
      <c r="YT51" t="s">
        <v>210</v>
      </c>
      <c r="YU51" t="s">
        <v>210</v>
      </c>
      <c r="YV51" t="s">
        <v>210</v>
      </c>
      <c r="YW51" t="s">
        <v>210</v>
      </c>
      <c r="YX51" t="s">
        <v>210</v>
      </c>
      <c r="YY51" t="s">
        <v>210</v>
      </c>
      <c r="YZ51" t="s">
        <v>210</v>
      </c>
      <c r="ZA51" t="s">
        <v>210</v>
      </c>
      <c r="ZB51" t="s">
        <v>210</v>
      </c>
      <c r="ZC51" t="s">
        <v>210</v>
      </c>
      <c r="ZD51" t="s">
        <v>210</v>
      </c>
      <c r="ZE51" t="s">
        <v>210</v>
      </c>
      <c r="ZF51" t="s">
        <v>210</v>
      </c>
      <c r="ZG51" t="s">
        <v>210</v>
      </c>
      <c r="ZH51" t="s">
        <v>210</v>
      </c>
      <c r="ZI51" t="s">
        <v>210</v>
      </c>
      <c r="ZJ51" t="s">
        <v>210</v>
      </c>
      <c r="ZK51" t="s">
        <v>210</v>
      </c>
      <c r="ZL51" t="s">
        <v>210</v>
      </c>
      <c r="ZM51" t="s">
        <v>210</v>
      </c>
      <c r="ZN51" t="s">
        <v>210</v>
      </c>
      <c r="ZO51" t="s">
        <v>210</v>
      </c>
      <c r="ZP51" t="s">
        <v>210</v>
      </c>
      <c r="ZQ51" t="s">
        <v>210</v>
      </c>
      <c r="ZR51" t="s">
        <v>210</v>
      </c>
      <c r="ZS51" t="s">
        <v>210</v>
      </c>
      <c r="ZT51" t="s">
        <v>210</v>
      </c>
      <c r="ZU51" t="s">
        <v>210</v>
      </c>
      <c r="ZV51" t="s">
        <v>210</v>
      </c>
      <c r="ZW51" t="s">
        <v>210</v>
      </c>
      <c r="ZX51" t="s">
        <v>210</v>
      </c>
      <c r="ZY51" t="s">
        <v>210</v>
      </c>
      <c r="ZZ51" t="s">
        <v>210</v>
      </c>
      <c r="AAA51" t="s">
        <v>210</v>
      </c>
      <c r="AAB51" t="s">
        <v>210</v>
      </c>
      <c r="AAC51" t="s">
        <v>210</v>
      </c>
      <c r="AAD51" t="s">
        <v>210</v>
      </c>
      <c r="AAE51" t="s">
        <v>210</v>
      </c>
      <c r="AAF51" t="s">
        <v>210</v>
      </c>
      <c r="AAG51" t="s">
        <v>210</v>
      </c>
      <c r="AAH51" t="s">
        <v>210</v>
      </c>
      <c r="AAI51" t="s">
        <v>210</v>
      </c>
      <c r="AAJ51" t="s">
        <v>210</v>
      </c>
      <c r="AAK51" t="s">
        <v>210</v>
      </c>
      <c r="AAL51" t="s">
        <v>210</v>
      </c>
      <c r="AAM51" t="s">
        <v>210</v>
      </c>
      <c r="AAN51" t="s">
        <v>210</v>
      </c>
      <c r="AAO51" t="s">
        <v>210</v>
      </c>
      <c r="AAP51" t="s">
        <v>210</v>
      </c>
      <c r="AAQ51" t="s">
        <v>210</v>
      </c>
      <c r="AAR51" t="s">
        <v>210</v>
      </c>
      <c r="AAS51" t="s">
        <v>210</v>
      </c>
      <c r="AAT51" t="s">
        <v>210</v>
      </c>
      <c r="AAU51" t="s">
        <v>210</v>
      </c>
      <c r="AAV51" t="s">
        <v>210</v>
      </c>
      <c r="AAW51" t="s">
        <v>210</v>
      </c>
      <c r="AAX51" t="s">
        <v>210</v>
      </c>
      <c r="AAY51" t="s">
        <v>210</v>
      </c>
      <c r="AAZ51" t="s">
        <v>210</v>
      </c>
      <c r="ABA51" t="s">
        <v>210</v>
      </c>
      <c r="ABB51" t="s">
        <v>210</v>
      </c>
      <c r="ABC51" t="s">
        <v>210</v>
      </c>
      <c r="ABD51" t="s">
        <v>210</v>
      </c>
      <c r="ABE51" t="s">
        <v>210</v>
      </c>
      <c r="ABF51" t="s">
        <v>210</v>
      </c>
      <c r="ABG51" t="s">
        <v>210</v>
      </c>
      <c r="ABH51" t="s">
        <v>210</v>
      </c>
      <c r="ABI51" t="s">
        <v>210</v>
      </c>
      <c r="ABJ51" t="s">
        <v>210</v>
      </c>
      <c r="ABK51" t="s">
        <v>210</v>
      </c>
      <c r="ABL51" t="s">
        <v>210</v>
      </c>
      <c r="ABM51" t="s">
        <v>210</v>
      </c>
      <c r="ABN51" t="s">
        <v>210</v>
      </c>
      <c r="ABO51" t="s">
        <v>210</v>
      </c>
      <c r="ABP51" t="s">
        <v>210</v>
      </c>
      <c r="ABQ51" t="s">
        <v>210</v>
      </c>
      <c r="ABR51" t="s">
        <v>210</v>
      </c>
      <c r="ABS51" t="s">
        <v>210</v>
      </c>
      <c r="ABT51" t="s">
        <v>210</v>
      </c>
      <c r="ABU51" t="s">
        <v>210</v>
      </c>
      <c r="ABV51" t="s">
        <v>210</v>
      </c>
      <c r="ABW51" t="s">
        <v>210</v>
      </c>
      <c r="ABX51" t="s">
        <v>210</v>
      </c>
      <c r="ABY51" t="s">
        <v>210</v>
      </c>
      <c r="ABZ51" t="s">
        <v>210</v>
      </c>
      <c r="ACA51" t="s">
        <v>210</v>
      </c>
      <c r="ACB51" t="s">
        <v>210</v>
      </c>
      <c r="ACC51" t="s">
        <v>210</v>
      </c>
      <c r="ACD51" t="s">
        <v>210</v>
      </c>
      <c r="ACE51" t="s">
        <v>210</v>
      </c>
      <c r="ACF51" t="s">
        <v>210</v>
      </c>
      <c r="ACG51" t="s">
        <v>210</v>
      </c>
      <c r="ACH51" t="s">
        <v>210</v>
      </c>
      <c r="ACI51" t="s">
        <v>210</v>
      </c>
      <c r="ACJ51" t="s">
        <v>210</v>
      </c>
      <c r="ACK51" t="s">
        <v>210</v>
      </c>
      <c r="ACL51" t="s">
        <v>210</v>
      </c>
      <c r="ACM51" t="s">
        <v>210</v>
      </c>
      <c r="ACN51" t="s">
        <v>210</v>
      </c>
      <c r="ACO51" t="s">
        <v>210</v>
      </c>
      <c r="ACP51" t="s">
        <v>210</v>
      </c>
      <c r="ACQ51" t="s">
        <v>210</v>
      </c>
      <c r="ACR51" t="s">
        <v>210</v>
      </c>
      <c r="ACS51" t="s">
        <v>210</v>
      </c>
      <c r="ACT51" t="s">
        <v>210</v>
      </c>
      <c r="ACU51" t="s">
        <v>210</v>
      </c>
      <c r="ACV51" t="s">
        <v>210</v>
      </c>
      <c r="ACW51" t="s">
        <v>210</v>
      </c>
      <c r="ACX51" t="s">
        <v>210</v>
      </c>
      <c r="ACY51" t="s">
        <v>210</v>
      </c>
      <c r="ACZ51" t="s">
        <v>210</v>
      </c>
      <c r="ADA51" t="s">
        <v>210</v>
      </c>
      <c r="ADB51" t="s">
        <v>210</v>
      </c>
      <c r="ADC51" t="s">
        <v>210</v>
      </c>
      <c r="ADD51" t="s">
        <v>210</v>
      </c>
      <c r="ADE51" t="s">
        <v>210</v>
      </c>
      <c r="ADF51" t="s">
        <v>210</v>
      </c>
      <c r="ADG51" t="s">
        <v>210</v>
      </c>
      <c r="ADH51" t="s">
        <v>210</v>
      </c>
      <c r="ADI51" t="s">
        <v>210</v>
      </c>
      <c r="ADJ51" t="s">
        <v>210</v>
      </c>
      <c r="ADK51" t="s">
        <v>210</v>
      </c>
      <c r="ADL51" t="s">
        <v>210</v>
      </c>
      <c r="ADM51" t="s">
        <v>210</v>
      </c>
      <c r="ADN51" t="s">
        <v>210</v>
      </c>
      <c r="ADO51" t="s">
        <v>210</v>
      </c>
      <c r="ADP51" t="s">
        <v>210</v>
      </c>
      <c r="ADQ51" t="s">
        <v>210</v>
      </c>
      <c r="ADR51" t="s">
        <v>210</v>
      </c>
      <c r="ADS51" t="s">
        <v>210</v>
      </c>
      <c r="ADT51" t="s">
        <v>210</v>
      </c>
      <c r="ADU51" t="s">
        <v>210</v>
      </c>
      <c r="ADV51" t="s">
        <v>210</v>
      </c>
      <c r="ADW51" t="s">
        <v>210</v>
      </c>
      <c r="ADX51" t="s">
        <v>210</v>
      </c>
      <c r="ADY51" t="s">
        <v>210</v>
      </c>
      <c r="ADZ51" t="s">
        <v>210</v>
      </c>
      <c r="AEA51" t="s">
        <v>210</v>
      </c>
      <c r="AEB51" t="s">
        <v>210</v>
      </c>
      <c r="AEC51" t="s">
        <v>210</v>
      </c>
      <c r="AED51" t="s">
        <v>210</v>
      </c>
      <c r="AEE51" t="s">
        <v>210</v>
      </c>
      <c r="AEF51" t="s">
        <v>210</v>
      </c>
      <c r="AEG51" t="s">
        <v>210</v>
      </c>
      <c r="AEH51" t="s">
        <v>210</v>
      </c>
      <c r="AEI51" t="s">
        <v>210</v>
      </c>
      <c r="AEJ51" t="s">
        <v>210</v>
      </c>
      <c r="AEK51" t="s">
        <v>210</v>
      </c>
      <c r="AEL51" t="s">
        <v>210</v>
      </c>
      <c r="AEM51" t="s">
        <v>210</v>
      </c>
      <c r="AEN51" t="s">
        <v>210</v>
      </c>
      <c r="AEO51" t="s">
        <v>210</v>
      </c>
      <c r="AEP51" t="s">
        <v>210</v>
      </c>
      <c r="AEQ51" t="s">
        <v>210</v>
      </c>
      <c r="AER51" t="s">
        <v>210</v>
      </c>
      <c r="AES51" t="s">
        <v>210</v>
      </c>
      <c r="AET51" t="s">
        <v>210</v>
      </c>
      <c r="AEU51" t="s">
        <v>210</v>
      </c>
      <c r="AEV51" t="s">
        <v>210</v>
      </c>
      <c r="AEW51" t="s">
        <v>210</v>
      </c>
      <c r="AEX51" t="s">
        <v>210</v>
      </c>
      <c r="AEY51" t="s">
        <v>210</v>
      </c>
      <c r="AEZ51" t="s">
        <v>210</v>
      </c>
      <c r="AFA51" t="s">
        <v>210</v>
      </c>
      <c r="AFB51" t="s">
        <v>210</v>
      </c>
      <c r="AFC51" t="s">
        <v>210</v>
      </c>
      <c r="AFD51" t="s">
        <v>210</v>
      </c>
      <c r="AFE51" t="s">
        <v>210</v>
      </c>
      <c r="AFF51" t="s">
        <v>210</v>
      </c>
      <c r="AFG51" t="s">
        <v>210</v>
      </c>
      <c r="AFH51" t="s">
        <v>210</v>
      </c>
      <c r="AFI51" t="s">
        <v>210</v>
      </c>
      <c r="AFJ51" t="s">
        <v>210</v>
      </c>
      <c r="AFK51" t="s">
        <v>210</v>
      </c>
      <c r="AFL51" t="s">
        <v>210</v>
      </c>
      <c r="AFM51" t="s">
        <v>210</v>
      </c>
      <c r="AFN51" t="s">
        <v>210</v>
      </c>
      <c r="AFO51" t="s">
        <v>210</v>
      </c>
      <c r="AFP51" t="s">
        <v>210</v>
      </c>
      <c r="AFQ51" t="s">
        <v>210</v>
      </c>
      <c r="AFR51" t="s">
        <v>210</v>
      </c>
      <c r="AFS51" t="s">
        <v>210</v>
      </c>
      <c r="AFT51" t="s">
        <v>210</v>
      </c>
      <c r="AFU51" t="s">
        <v>210</v>
      </c>
      <c r="AFV51" t="s">
        <v>210</v>
      </c>
      <c r="AFW51" t="s">
        <v>210</v>
      </c>
      <c r="AFX51" t="s">
        <v>210</v>
      </c>
      <c r="AFY51" t="s">
        <v>210</v>
      </c>
      <c r="AFZ51" t="s">
        <v>210</v>
      </c>
      <c r="AGA51" t="s">
        <v>210</v>
      </c>
      <c r="AGB51" t="s">
        <v>210</v>
      </c>
      <c r="AGC51" t="s">
        <v>210</v>
      </c>
      <c r="AGD51" t="s">
        <v>210</v>
      </c>
      <c r="AGE51" t="s">
        <v>210</v>
      </c>
      <c r="AGF51" t="s">
        <v>210</v>
      </c>
      <c r="AGG51" t="s">
        <v>210</v>
      </c>
      <c r="AGH51" t="s">
        <v>210</v>
      </c>
      <c r="AGI51" t="s">
        <v>210</v>
      </c>
      <c r="AGJ51" t="s">
        <v>210</v>
      </c>
      <c r="AGK51" t="s">
        <v>210</v>
      </c>
      <c r="AGL51" t="s">
        <v>210</v>
      </c>
      <c r="AGM51" t="s">
        <v>210</v>
      </c>
      <c r="AGN51" t="s">
        <v>210</v>
      </c>
      <c r="AGO51" t="s">
        <v>210</v>
      </c>
      <c r="AGP51" t="s">
        <v>210</v>
      </c>
      <c r="AGQ51" t="s">
        <v>210</v>
      </c>
      <c r="AGR51" t="s">
        <v>210</v>
      </c>
      <c r="AGS51" t="s">
        <v>210</v>
      </c>
      <c r="AGT51" t="s">
        <v>210</v>
      </c>
      <c r="AGU51" t="s">
        <v>210</v>
      </c>
      <c r="AGV51" t="s">
        <v>210</v>
      </c>
      <c r="AGW51" t="s">
        <v>210</v>
      </c>
      <c r="AGX51" t="s">
        <v>210</v>
      </c>
      <c r="AGY51" t="s">
        <v>210</v>
      </c>
      <c r="AGZ51" t="s">
        <v>210</v>
      </c>
      <c r="AHA51" t="s">
        <v>210</v>
      </c>
      <c r="AHB51" t="s">
        <v>210</v>
      </c>
      <c r="AHC51" t="s">
        <v>210</v>
      </c>
      <c r="AHD51" t="s">
        <v>210</v>
      </c>
      <c r="AHE51" t="s">
        <v>210</v>
      </c>
      <c r="AHF51" t="s">
        <v>210</v>
      </c>
      <c r="AHG51" t="s">
        <v>210</v>
      </c>
      <c r="AHH51" t="s">
        <v>210</v>
      </c>
      <c r="AHI51" t="s">
        <v>210</v>
      </c>
      <c r="AHJ51" t="s">
        <v>210</v>
      </c>
      <c r="AHK51" t="s">
        <v>210</v>
      </c>
      <c r="AHL51" t="s">
        <v>210</v>
      </c>
      <c r="AHM51" t="s">
        <v>210</v>
      </c>
      <c r="AHN51" t="s">
        <v>210</v>
      </c>
      <c r="AHO51" t="s">
        <v>210</v>
      </c>
      <c r="AHP51" t="s">
        <v>210</v>
      </c>
      <c r="AHQ51" t="s">
        <v>210</v>
      </c>
      <c r="AHR51" t="s">
        <v>210</v>
      </c>
      <c r="AHS51" t="s">
        <v>210</v>
      </c>
      <c r="AHT51" t="s">
        <v>210</v>
      </c>
      <c r="AHU51" t="s">
        <v>210</v>
      </c>
      <c r="AHV51" t="s">
        <v>210</v>
      </c>
      <c r="AHW51" t="s">
        <v>210</v>
      </c>
      <c r="AHX51" t="s">
        <v>210</v>
      </c>
      <c r="AHY51" t="s">
        <v>210</v>
      </c>
      <c r="AHZ51" t="s">
        <v>210</v>
      </c>
      <c r="AIA51" t="s">
        <v>210</v>
      </c>
      <c r="AIB51" t="s">
        <v>210</v>
      </c>
      <c r="AIC51" t="s">
        <v>210</v>
      </c>
      <c r="AID51" t="s">
        <v>210</v>
      </c>
      <c r="AIE51" t="s">
        <v>210</v>
      </c>
      <c r="AIF51" t="s">
        <v>210</v>
      </c>
      <c r="AIG51" t="s">
        <v>210</v>
      </c>
      <c r="AIH51" t="s">
        <v>210</v>
      </c>
      <c r="AII51" t="s">
        <v>210</v>
      </c>
      <c r="AIJ51" t="s">
        <v>210</v>
      </c>
      <c r="AIK51" t="s">
        <v>210</v>
      </c>
      <c r="AIL51" t="s">
        <v>210</v>
      </c>
      <c r="AIM51" t="s">
        <v>210</v>
      </c>
      <c r="AIN51" t="s">
        <v>210</v>
      </c>
      <c r="AIO51" t="s">
        <v>210</v>
      </c>
      <c r="AIP51" t="s">
        <v>210</v>
      </c>
      <c r="AIQ51" t="s">
        <v>210</v>
      </c>
      <c r="AIR51" t="s">
        <v>210</v>
      </c>
      <c r="AIS51" t="s">
        <v>210</v>
      </c>
      <c r="AIT51" t="s">
        <v>210</v>
      </c>
      <c r="AIU51" t="s">
        <v>210</v>
      </c>
      <c r="AIV51" t="s">
        <v>210</v>
      </c>
      <c r="AIW51" t="s">
        <v>210</v>
      </c>
      <c r="AIX51" t="s">
        <v>210</v>
      </c>
      <c r="AIY51" t="s">
        <v>210</v>
      </c>
      <c r="AIZ51" t="s">
        <v>210</v>
      </c>
      <c r="AJA51" t="s">
        <v>210</v>
      </c>
      <c r="AJB51" t="s">
        <v>210</v>
      </c>
      <c r="AJC51" t="s">
        <v>210</v>
      </c>
      <c r="AJD51" t="s">
        <v>210</v>
      </c>
      <c r="AJE51" t="s">
        <v>210</v>
      </c>
      <c r="AJF51" t="s">
        <v>210</v>
      </c>
      <c r="AJG51" t="s">
        <v>210</v>
      </c>
      <c r="AJH51" t="s">
        <v>210</v>
      </c>
      <c r="AJI51" t="s">
        <v>210</v>
      </c>
      <c r="AJJ51" t="s">
        <v>210</v>
      </c>
      <c r="AJK51" t="s">
        <v>210</v>
      </c>
      <c r="AJL51" t="s">
        <v>210</v>
      </c>
      <c r="AJM51" t="s">
        <v>210</v>
      </c>
      <c r="AJN51" t="s">
        <v>210</v>
      </c>
      <c r="AJO51" t="s">
        <v>210</v>
      </c>
      <c r="AJP51" t="s">
        <v>210</v>
      </c>
      <c r="AJQ51" t="s">
        <v>210</v>
      </c>
      <c r="AJR51" t="s">
        <v>210</v>
      </c>
      <c r="AJS51" t="s">
        <v>210</v>
      </c>
      <c r="AJT51" t="s">
        <v>210</v>
      </c>
      <c r="AJU51" t="s">
        <v>210</v>
      </c>
      <c r="AJV51" t="s">
        <v>210</v>
      </c>
      <c r="AJW51" t="s">
        <v>210</v>
      </c>
      <c r="AJX51" t="s">
        <v>210</v>
      </c>
      <c r="AJY51" t="s">
        <v>210</v>
      </c>
      <c r="AJZ51" t="s">
        <v>210</v>
      </c>
      <c r="AKA51" t="s">
        <v>210</v>
      </c>
      <c r="AKB51" t="s">
        <v>210</v>
      </c>
      <c r="AKC51" t="s">
        <v>210</v>
      </c>
      <c r="AKD51" t="s">
        <v>210</v>
      </c>
      <c r="AKE51" t="s">
        <v>210</v>
      </c>
      <c r="AKF51" t="s">
        <v>210</v>
      </c>
      <c r="AKG51" t="s">
        <v>210</v>
      </c>
      <c r="AKH51" t="s">
        <v>210</v>
      </c>
      <c r="AKI51" t="s">
        <v>210</v>
      </c>
      <c r="AKJ51" t="s">
        <v>210</v>
      </c>
      <c r="AKK51" t="s">
        <v>210</v>
      </c>
      <c r="AKL51" t="s">
        <v>210</v>
      </c>
      <c r="AKM51" t="s">
        <v>210</v>
      </c>
      <c r="AKN51" t="s">
        <v>210</v>
      </c>
      <c r="AKO51" t="s">
        <v>210</v>
      </c>
      <c r="AKP51" t="s">
        <v>210</v>
      </c>
      <c r="AKQ51" t="s">
        <v>210</v>
      </c>
      <c r="AKR51" t="s">
        <v>210</v>
      </c>
      <c r="AKS51" t="s">
        <v>210</v>
      </c>
      <c r="AKT51" t="s">
        <v>210</v>
      </c>
      <c r="AKU51" t="s">
        <v>210</v>
      </c>
      <c r="AKV51" t="s">
        <v>210</v>
      </c>
      <c r="AKW51" t="s">
        <v>210</v>
      </c>
      <c r="AKX51" t="s">
        <v>210</v>
      </c>
      <c r="AKY51" t="s">
        <v>210</v>
      </c>
      <c r="AKZ51" t="s">
        <v>210</v>
      </c>
      <c r="ALA51" t="s">
        <v>210</v>
      </c>
      <c r="ALB51" t="s">
        <v>210</v>
      </c>
      <c r="ALC51" t="s">
        <v>210</v>
      </c>
      <c r="ALD51" t="s">
        <v>210</v>
      </c>
      <c r="ALE51" t="s">
        <v>210</v>
      </c>
      <c r="ALF51" t="s">
        <v>210</v>
      </c>
      <c r="ALG51" t="s">
        <v>210</v>
      </c>
      <c r="ALH51" t="s">
        <v>210</v>
      </c>
      <c r="ALI51" t="s">
        <v>210</v>
      </c>
      <c r="ALJ51" t="s">
        <v>210</v>
      </c>
      <c r="ALK51" t="s">
        <v>210</v>
      </c>
      <c r="ALL51" t="s">
        <v>210</v>
      </c>
      <c r="ALM51" t="s">
        <v>210</v>
      </c>
      <c r="ALN51" t="s">
        <v>210</v>
      </c>
      <c r="ALO51" t="s">
        <v>210</v>
      </c>
      <c r="ALP51" t="s">
        <v>210</v>
      </c>
      <c r="ALQ51" t="s">
        <v>210</v>
      </c>
      <c r="ALR51" t="s">
        <v>210</v>
      </c>
      <c r="ALS51" t="s">
        <v>210</v>
      </c>
      <c r="ALT51" t="s">
        <v>210</v>
      </c>
      <c r="ALU51" t="s">
        <v>210</v>
      </c>
      <c r="ALV51" t="s">
        <v>210</v>
      </c>
      <c r="ALW51" t="s">
        <v>210</v>
      </c>
      <c r="ALX51" t="s">
        <v>210</v>
      </c>
      <c r="ALY51" t="s">
        <v>210</v>
      </c>
      <c r="ALZ51" t="s">
        <v>210</v>
      </c>
      <c r="AMA51" t="s">
        <v>210</v>
      </c>
      <c r="AMB51" t="s">
        <v>210</v>
      </c>
      <c r="AMC51" t="s">
        <v>210</v>
      </c>
      <c r="AMD51" t="s">
        <v>210</v>
      </c>
      <c r="AME51" t="s">
        <v>210</v>
      </c>
      <c r="AMF51" t="s">
        <v>210</v>
      </c>
      <c r="AMG51" t="s">
        <v>210</v>
      </c>
      <c r="AMH51" t="s">
        <v>210</v>
      </c>
      <c r="AMI51" t="s">
        <v>210</v>
      </c>
      <c r="AMJ51" t="s">
        <v>210</v>
      </c>
      <c r="AMK51" t="s">
        <v>210</v>
      </c>
      <c r="AML51" t="s">
        <v>210</v>
      </c>
      <c r="AMM51" t="s">
        <v>210</v>
      </c>
      <c r="AMN51" t="s">
        <v>210</v>
      </c>
      <c r="AMO51" t="s">
        <v>210</v>
      </c>
      <c r="AMP51" t="s">
        <v>210</v>
      </c>
      <c r="AMQ51" t="s">
        <v>210</v>
      </c>
      <c r="AMR51" t="s">
        <v>210</v>
      </c>
      <c r="AMS51" t="s">
        <v>210</v>
      </c>
      <c r="AMT51" t="s">
        <v>210</v>
      </c>
      <c r="AMU51" t="s">
        <v>210</v>
      </c>
      <c r="AMV51" t="s">
        <v>210</v>
      </c>
      <c r="AMW51" t="s">
        <v>210</v>
      </c>
      <c r="AMX51" t="s">
        <v>210</v>
      </c>
      <c r="AMY51" t="s">
        <v>210</v>
      </c>
      <c r="AMZ51" t="s">
        <v>210</v>
      </c>
      <c r="ANA51" t="s">
        <v>210</v>
      </c>
      <c r="ANB51" t="s">
        <v>210</v>
      </c>
      <c r="ANC51" t="s">
        <v>210</v>
      </c>
      <c r="AND51" t="s">
        <v>210</v>
      </c>
      <c r="ANE51" t="s">
        <v>210</v>
      </c>
      <c r="ANF51" t="s">
        <v>210</v>
      </c>
      <c r="ANG51" t="s">
        <v>210</v>
      </c>
      <c r="ANH51" t="s">
        <v>210</v>
      </c>
      <c r="ANI51" t="s">
        <v>210</v>
      </c>
      <c r="ANJ51" t="s">
        <v>210</v>
      </c>
      <c r="ANK51" t="s">
        <v>210</v>
      </c>
      <c r="ANL51" t="s">
        <v>210</v>
      </c>
      <c r="ANM51" t="s">
        <v>210</v>
      </c>
      <c r="ANN51" t="s">
        <v>210</v>
      </c>
      <c r="ANO51" t="s">
        <v>210</v>
      </c>
      <c r="ANP51" t="s">
        <v>210</v>
      </c>
      <c r="ANQ51" t="s">
        <v>210</v>
      </c>
      <c r="ANR51" t="s">
        <v>210</v>
      </c>
      <c r="ANS51" t="s">
        <v>210</v>
      </c>
      <c r="ANT51" t="s">
        <v>210</v>
      </c>
      <c r="ANU51" t="s">
        <v>210</v>
      </c>
      <c r="ANV51" t="s">
        <v>210</v>
      </c>
      <c r="ANW51" t="s">
        <v>210</v>
      </c>
      <c r="ANX51" t="s">
        <v>210</v>
      </c>
      <c r="ANY51" t="s">
        <v>210</v>
      </c>
      <c r="ANZ51" t="s">
        <v>210</v>
      </c>
      <c r="AOA51" t="s">
        <v>210</v>
      </c>
      <c r="AOB51" t="s">
        <v>210</v>
      </c>
      <c r="AOC51" t="s">
        <v>210</v>
      </c>
      <c r="AOD51" t="s">
        <v>210</v>
      </c>
      <c r="AOE51" t="s">
        <v>210</v>
      </c>
      <c r="AOF51" t="s">
        <v>210</v>
      </c>
      <c r="AOG51" t="s">
        <v>210</v>
      </c>
      <c r="AOH51" t="s">
        <v>210</v>
      </c>
      <c r="AOI51" t="s">
        <v>210</v>
      </c>
      <c r="AOJ51" t="s">
        <v>210</v>
      </c>
      <c r="AOK51" t="s">
        <v>210</v>
      </c>
      <c r="AOL51" t="s">
        <v>210</v>
      </c>
      <c r="AOM51" t="s">
        <v>210</v>
      </c>
      <c r="AON51" t="s">
        <v>210</v>
      </c>
      <c r="AOO51" t="s">
        <v>210</v>
      </c>
      <c r="AOP51" t="s">
        <v>210</v>
      </c>
      <c r="AOQ51" t="s">
        <v>210</v>
      </c>
      <c r="AOR51" t="s">
        <v>210</v>
      </c>
      <c r="AOS51" t="s">
        <v>210</v>
      </c>
      <c r="AOT51" t="s">
        <v>210</v>
      </c>
      <c r="AOU51" t="s">
        <v>210</v>
      </c>
      <c r="AOV51" t="s">
        <v>210</v>
      </c>
      <c r="AOW51" t="s">
        <v>210</v>
      </c>
      <c r="AOX51" t="s">
        <v>210</v>
      </c>
      <c r="AOY51" t="s">
        <v>210</v>
      </c>
      <c r="AOZ51" t="s">
        <v>210</v>
      </c>
      <c r="APA51" t="s">
        <v>210</v>
      </c>
      <c r="APB51" t="s">
        <v>210</v>
      </c>
      <c r="APC51" t="s">
        <v>210</v>
      </c>
      <c r="APD51" t="s">
        <v>210</v>
      </c>
      <c r="APE51" t="s">
        <v>210</v>
      </c>
      <c r="APF51" t="s">
        <v>210</v>
      </c>
      <c r="APG51" t="s">
        <v>210</v>
      </c>
      <c r="APH51" t="s">
        <v>210</v>
      </c>
      <c r="API51" t="s">
        <v>210</v>
      </c>
      <c r="APJ51" t="s">
        <v>210</v>
      </c>
      <c r="APK51" t="s">
        <v>210</v>
      </c>
      <c r="APL51" t="s">
        <v>210</v>
      </c>
      <c r="APM51" t="s">
        <v>210</v>
      </c>
      <c r="APN51" t="s">
        <v>210</v>
      </c>
      <c r="APO51" t="s">
        <v>210</v>
      </c>
      <c r="APP51" t="s">
        <v>210</v>
      </c>
      <c r="APQ51" t="s">
        <v>210</v>
      </c>
      <c r="APR51" t="s">
        <v>210</v>
      </c>
      <c r="APS51" t="s">
        <v>210</v>
      </c>
      <c r="APT51" t="s">
        <v>210</v>
      </c>
      <c r="APU51" t="s">
        <v>210</v>
      </c>
      <c r="APV51" t="s">
        <v>210</v>
      </c>
      <c r="APW51" t="s">
        <v>210</v>
      </c>
      <c r="APX51" t="s">
        <v>210</v>
      </c>
      <c r="APY51" t="s">
        <v>210</v>
      </c>
      <c r="APZ51" t="s">
        <v>210</v>
      </c>
      <c r="AQA51" t="s">
        <v>210</v>
      </c>
      <c r="AQB51" t="s">
        <v>210</v>
      </c>
      <c r="AQC51" t="s">
        <v>210</v>
      </c>
      <c r="AQD51" t="s">
        <v>210</v>
      </c>
      <c r="AQE51" t="s">
        <v>210</v>
      </c>
      <c r="AQF51" t="s">
        <v>210</v>
      </c>
      <c r="AQG51" t="s">
        <v>210</v>
      </c>
      <c r="AQH51" t="s">
        <v>210</v>
      </c>
      <c r="AQI51" t="s">
        <v>210</v>
      </c>
      <c r="AQJ51" t="s">
        <v>210</v>
      </c>
      <c r="AQK51" t="s">
        <v>210</v>
      </c>
      <c r="AQL51" t="s">
        <v>210</v>
      </c>
      <c r="AQM51" t="s">
        <v>210</v>
      </c>
      <c r="AQN51" t="s">
        <v>210</v>
      </c>
      <c r="AQO51" t="s">
        <v>210</v>
      </c>
      <c r="AQP51" t="s">
        <v>210</v>
      </c>
      <c r="AQQ51" t="s">
        <v>210</v>
      </c>
      <c r="AQR51" t="s">
        <v>210</v>
      </c>
      <c r="AQS51" t="s">
        <v>210</v>
      </c>
      <c r="AQT51" t="s">
        <v>210</v>
      </c>
      <c r="AQU51" t="s">
        <v>210</v>
      </c>
      <c r="AQV51" t="s">
        <v>210</v>
      </c>
      <c r="AQW51" t="s">
        <v>210</v>
      </c>
      <c r="AQX51" t="s">
        <v>210</v>
      </c>
      <c r="AQY51" t="s">
        <v>210</v>
      </c>
      <c r="AQZ51" t="s">
        <v>210</v>
      </c>
      <c r="ARA51" t="s">
        <v>210</v>
      </c>
      <c r="ARB51" t="s">
        <v>210</v>
      </c>
      <c r="ARC51" t="s">
        <v>210</v>
      </c>
      <c r="ARD51" t="s">
        <v>210</v>
      </c>
      <c r="ARE51" t="s">
        <v>210</v>
      </c>
      <c r="ARF51" t="s">
        <v>210</v>
      </c>
      <c r="ARG51" t="s">
        <v>210</v>
      </c>
      <c r="ARH51" t="s">
        <v>210</v>
      </c>
      <c r="ARI51" t="s">
        <v>210</v>
      </c>
      <c r="ARJ51" t="s">
        <v>210</v>
      </c>
      <c r="ARK51" t="s">
        <v>210</v>
      </c>
      <c r="ARL51" t="s">
        <v>210</v>
      </c>
      <c r="ARM51" t="s">
        <v>210</v>
      </c>
      <c r="ARN51" t="s">
        <v>210</v>
      </c>
      <c r="ARO51" t="s">
        <v>210</v>
      </c>
      <c r="ARP51" t="s">
        <v>210</v>
      </c>
      <c r="ARQ51" t="s">
        <v>210</v>
      </c>
      <c r="ARR51" t="s">
        <v>210</v>
      </c>
      <c r="ARS51" t="s">
        <v>210</v>
      </c>
      <c r="ART51" t="s">
        <v>210</v>
      </c>
      <c r="ARU51" t="s">
        <v>210</v>
      </c>
      <c r="ARV51" t="s">
        <v>210</v>
      </c>
      <c r="ARW51" t="s">
        <v>210</v>
      </c>
      <c r="ARX51" t="s">
        <v>210</v>
      </c>
      <c r="ARY51" t="s">
        <v>210</v>
      </c>
      <c r="ARZ51" t="s">
        <v>210</v>
      </c>
      <c r="ASA51" t="s">
        <v>210</v>
      </c>
      <c r="ASB51" t="s">
        <v>210</v>
      </c>
      <c r="ASC51" t="s">
        <v>210</v>
      </c>
      <c r="ASD51" t="s">
        <v>210</v>
      </c>
      <c r="ASE51" t="s">
        <v>210</v>
      </c>
      <c r="ASF51" t="s">
        <v>210</v>
      </c>
      <c r="ASG51" t="s">
        <v>210</v>
      </c>
      <c r="ASH51" t="s">
        <v>210</v>
      </c>
      <c r="ASI51" t="s">
        <v>210</v>
      </c>
      <c r="ASJ51" t="s">
        <v>210</v>
      </c>
      <c r="ASK51" t="s">
        <v>210</v>
      </c>
      <c r="ASL51" t="s">
        <v>210</v>
      </c>
      <c r="ASM51" t="s">
        <v>210</v>
      </c>
      <c r="ASN51" t="s">
        <v>210</v>
      </c>
      <c r="ASO51" t="s">
        <v>210</v>
      </c>
      <c r="ASP51" t="s">
        <v>210</v>
      </c>
      <c r="ASQ51" t="s">
        <v>210</v>
      </c>
      <c r="ASR51" t="s">
        <v>210</v>
      </c>
      <c r="ASS51" t="s">
        <v>210</v>
      </c>
      <c r="AST51" t="s">
        <v>210</v>
      </c>
      <c r="ASU51" t="s">
        <v>210</v>
      </c>
      <c r="ASV51" t="s">
        <v>210</v>
      </c>
      <c r="ASW51" t="s">
        <v>210</v>
      </c>
      <c r="ASX51" t="s">
        <v>210</v>
      </c>
      <c r="ASY51" t="s">
        <v>210</v>
      </c>
      <c r="ASZ51" t="s">
        <v>210</v>
      </c>
      <c r="ATA51" t="s">
        <v>210</v>
      </c>
      <c r="ATB51" t="s">
        <v>210</v>
      </c>
      <c r="ATC51" t="s">
        <v>210</v>
      </c>
      <c r="ATD51" t="s">
        <v>210</v>
      </c>
      <c r="ATE51" t="s">
        <v>210</v>
      </c>
      <c r="ATF51" t="s">
        <v>210</v>
      </c>
      <c r="ATG51" t="s">
        <v>210</v>
      </c>
      <c r="ATH51" t="s">
        <v>210</v>
      </c>
      <c r="ATI51" t="s">
        <v>210</v>
      </c>
      <c r="ATJ51" t="s">
        <v>210</v>
      </c>
      <c r="ATK51" t="s">
        <v>210</v>
      </c>
      <c r="ATL51" t="s">
        <v>210</v>
      </c>
      <c r="ATM51" t="s">
        <v>210</v>
      </c>
      <c r="ATN51" t="s">
        <v>210</v>
      </c>
      <c r="ATO51" t="s">
        <v>210</v>
      </c>
      <c r="ATP51" t="s">
        <v>210</v>
      </c>
      <c r="ATQ51" t="s">
        <v>210</v>
      </c>
      <c r="ATR51" t="s">
        <v>210</v>
      </c>
      <c r="ATS51" t="s">
        <v>210</v>
      </c>
      <c r="ATT51" t="s">
        <v>210</v>
      </c>
      <c r="ATU51" t="s">
        <v>210</v>
      </c>
      <c r="ATV51" t="s">
        <v>210</v>
      </c>
      <c r="ATW51" t="s">
        <v>210</v>
      </c>
      <c r="ATX51" t="s">
        <v>210</v>
      </c>
      <c r="ATY51" t="s">
        <v>210</v>
      </c>
      <c r="ATZ51" t="s">
        <v>210</v>
      </c>
      <c r="AUA51" t="s">
        <v>210</v>
      </c>
      <c r="AUB51" t="s">
        <v>210</v>
      </c>
      <c r="AUC51" t="s">
        <v>210</v>
      </c>
      <c r="AUD51" t="s">
        <v>210</v>
      </c>
      <c r="AUE51" t="s">
        <v>210</v>
      </c>
      <c r="AUF51" t="s">
        <v>210</v>
      </c>
      <c r="AUG51" t="s">
        <v>210</v>
      </c>
      <c r="AUH51" t="s">
        <v>210</v>
      </c>
      <c r="AUI51" t="s">
        <v>210</v>
      </c>
      <c r="AUJ51" t="s">
        <v>210</v>
      </c>
      <c r="AUK51" t="s">
        <v>210</v>
      </c>
      <c r="AUL51" t="s">
        <v>210</v>
      </c>
      <c r="AUM51" t="s">
        <v>210</v>
      </c>
      <c r="AUN51" t="s">
        <v>210</v>
      </c>
      <c r="AUO51" t="s">
        <v>210</v>
      </c>
      <c r="AUP51" t="s">
        <v>210</v>
      </c>
      <c r="AUQ51" t="s">
        <v>210</v>
      </c>
      <c r="AUR51" t="s">
        <v>210</v>
      </c>
      <c r="AUS51" t="s">
        <v>210</v>
      </c>
      <c r="AUT51" t="s">
        <v>210</v>
      </c>
      <c r="AUU51" t="s">
        <v>210</v>
      </c>
      <c r="AUV51" t="s">
        <v>210</v>
      </c>
      <c r="AUW51" t="s">
        <v>210</v>
      </c>
      <c r="AUX51" t="s">
        <v>210</v>
      </c>
      <c r="AUY51" t="s">
        <v>210</v>
      </c>
      <c r="AUZ51" t="s">
        <v>210</v>
      </c>
      <c r="AVA51" t="s">
        <v>210</v>
      </c>
      <c r="AVB51" t="s">
        <v>210</v>
      </c>
      <c r="AVC51" t="s">
        <v>210</v>
      </c>
      <c r="AVD51" t="s">
        <v>210</v>
      </c>
      <c r="AVE51" t="s">
        <v>210</v>
      </c>
      <c r="AVF51" t="s">
        <v>210</v>
      </c>
      <c r="AVG51" t="s">
        <v>210</v>
      </c>
      <c r="AVH51" t="s">
        <v>210</v>
      </c>
      <c r="AVI51" t="s">
        <v>210</v>
      </c>
      <c r="AVJ51" t="s">
        <v>210</v>
      </c>
      <c r="AVK51" t="s">
        <v>210</v>
      </c>
      <c r="AVL51" t="s">
        <v>210</v>
      </c>
      <c r="AVM51" t="s">
        <v>210</v>
      </c>
      <c r="AVN51" t="s">
        <v>210</v>
      </c>
      <c r="AVO51" t="s">
        <v>210</v>
      </c>
      <c r="AVP51" t="s">
        <v>210</v>
      </c>
      <c r="AVQ51" t="s">
        <v>210</v>
      </c>
      <c r="AVR51" t="s">
        <v>210</v>
      </c>
      <c r="AVS51" t="s">
        <v>210</v>
      </c>
      <c r="AVT51" t="s">
        <v>210</v>
      </c>
      <c r="AVU51" t="s">
        <v>210</v>
      </c>
      <c r="AVV51" t="s">
        <v>210</v>
      </c>
      <c r="AVW51" t="s">
        <v>210</v>
      </c>
      <c r="AVX51" t="s">
        <v>210</v>
      </c>
      <c r="AVY51" t="s">
        <v>210</v>
      </c>
      <c r="AVZ51" t="s">
        <v>210</v>
      </c>
      <c r="AWA51" t="s">
        <v>210</v>
      </c>
      <c r="AWB51" t="s">
        <v>210</v>
      </c>
      <c r="AWC51" t="s">
        <v>210</v>
      </c>
      <c r="AWD51" t="s">
        <v>210</v>
      </c>
      <c r="AWE51" t="s">
        <v>210</v>
      </c>
      <c r="AWF51" t="s">
        <v>210</v>
      </c>
      <c r="AWG51" t="s">
        <v>210</v>
      </c>
      <c r="AWH51" t="s">
        <v>210</v>
      </c>
      <c r="AWI51" t="s">
        <v>210</v>
      </c>
      <c r="AWJ51" t="s">
        <v>210</v>
      </c>
      <c r="AWK51" t="s">
        <v>210</v>
      </c>
      <c r="AWL51" t="s">
        <v>210</v>
      </c>
      <c r="AWM51" t="s">
        <v>210</v>
      </c>
      <c r="AWN51" t="s">
        <v>210</v>
      </c>
      <c r="AWO51" t="s">
        <v>210</v>
      </c>
      <c r="AWP51" t="s">
        <v>210</v>
      </c>
      <c r="AWQ51" t="s">
        <v>210</v>
      </c>
      <c r="AWR51" t="s">
        <v>210</v>
      </c>
      <c r="AWS51" t="s">
        <v>210</v>
      </c>
      <c r="AWT51" t="s">
        <v>210</v>
      </c>
      <c r="AWU51" t="s">
        <v>210</v>
      </c>
      <c r="AWV51" t="s">
        <v>210</v>
      </c>
      <c r="AWW51" t="s">
        <v>210</v>
      </c>
      <c r="AWX51" t="s">
        <v>210</v>
      </c>
      <c r="AWY51" t="s">
        <v>210</v>
      </c>
      <c r="AWZ51" t="s">
        <v>210</v>
      </c>
      <c r="AXA51" t="s">
        <v>210</v>
      </c>
      <c r="AXB51" t="s">
        <v>210</v>
      </c>
      <c r="AXC51" t="s">
        <v>210</v>
      </c>
      <c r="AXD51" t="s">
        <v>210</v>
      </c>
      <c r="AXE51" t="s">
        <v>210</v>
      </c>
      <c r="AXF51" t="s">
        <v>210</v>
      </c>
      <c r="AXG51" t="s">
        <v>210</v>
      </c>
      <c r="AXH51" t="s">
        <v>210</v>
      </c>
      <c r="AXI51" t="s">
        <v>210</v>
      </c>
      <c r="AXJ51" t="s">
        <v>210</v>
      </c>
      <c r="AXK51" t="s">
        <v>210</v>
      </c>
      <c r="AXL51" t="s">
        <v>210</v>
      </c>
      <c r="AXM51" t="s">
        <v>210</v>
      </c>
      <c r="AXN51" t="s">
        <v>210</v>
      </c>
      <c r="AXO51" t="s">
        <v>210</v>
      </c>
      <c r="AXP51" t="s">
        <v>210</v>
      </c>
      <c r="AXQ51" t="s">
        <v>210</v>
      </c>
      <c r="AXR51" t="s">
        <v>210</v>
      </c>
      <c r="AXS51" t="s">
        <v>210</v>
      </c>
      <c r="AXT51" t="s">
        <v>210</v>
      </c>
      <c r="AXU51" t="s">
        <v>210</v>
      </c>
      <c r="AXV51" t="s">
        <v>210</v>
      </c>
      <c r="AXW51" t="s">
        <v>210</v>
      </c>
      <c r="AXX51" t="s">
        <v>210</v>
      </c>
      <c r="AXY51" t="s">
        <v>210</v>
      </c>
      <c r="AXZ51" t="s">
        <v>210</v>
      </c>
      <c r="AYA51" t="s">
        <v>210</v>
      </c>
      <c r="AYB51" t="s">
        <v>210</v>
      </c>
      <c r="AYC51" t="s">
        <v>210</v>
      </c>
      <c r="AYD51" t="s">
        <v>210</v>
      </c>
      <c r="AYE51" t="s">
        <v>210</v>
      </c>
      <c r="AYF51" t="s">
        <v>210</v>
      </c>
      <c r="AYG51" t="s">
        <v>210</v>
      </c>
      <c r="AYH51" t="s">
        <v>210</v>
      </c>
      <c r="AYI51" t="s">
        <v>210</v>
      </c>
      <c r="AYJ51" t="s">
        <v>210</v>
      </c>
      <c r="AYK51" t="s">
        <v>210</v>
      </c>
      <c r="AYL51" t="s">
        <v>210</v>
      </c>
      <c r="AYM51" t="s">
        <v>210</v>
      </c>
      <c r="AYN51" t="s">
        <v>210</v>
      </c>
      <c r="AYO51" t="s">
        <v>210</v>
      </c>
      <c r="AYP51" t="s">
        <v>210</v>
      </c>
      <c r="AYQ51" t="s">
        <v>210</v>
      </c>
      <c r="AYR51" t="s">
        <v>210</v>
      </c>
      <c r="AYS51" t="s">
        <v>210</v>
      </c>
      <c r="AYT51" t="s">
        <v>210</v>
      </c>
      <c r="AYU51" t="s">
        <v>210</v>
      </c>
      <c r="AYV51" t="s">
        <v>210</v>
      </c>
      <c r="AYW51" t="s">
        <v>210</v>
      </c>
      <c r="AYX51" t="s">
        <v>210</v>
      </c>
      <c r="AYY51" t="s">
        <v>210</v>
      </c>
      <c r="AYZ51" t="s">
        <v>210</v>
      </c>
      <c r="AZA51" t="s">
        <v>210</v>
      </c>
      <c r="AZB51" t="s">
        <v>210</v>
      </c>
      <c r="AZC51" t="s">
        <v>210</v>
      </c>
      <c r="AZD51" t="s">
        <v>210</v>
      </c>
      <c r="AZE51" t="s">
        <v>210</v>
      </c>
      <c r="AZF51" t="s">
        <v>210</v>
      </c>
      <c r="AZG51" t="s">
        <v>210</v>
      </c>
      <c r="AZH51" t="s">
        <v>210</v>
      </c>
      <c r="AZI51" t="s">
        <v>210</v>
      </c>
      <c r="AZJ51" t="s">
        <v>210</v>
      </c>
      <c r="AZK51" t="s">
        <v>210</v>
      </c>
      <c r="AZL51" t="s">
        <v>210</v>
      </c>
      <c r="AZM51" t="s">
        <v>210</v>
      </c>
      <c r="AZN51" t="s">
        <v>210</v>
      </c>
      <c r="AZO51" t="s">
        <v>210</v>
      </c>
      <c r="AZP51" t="s">
        <v>210</v>
      </c>
      <c r="AZQ51" t="s">
        <v>210</v>
      </c>
      <c r="AZR51" t="s">
        <v>210</v>
      </c>
      <c r="AZS51" t="s">
        <v>210</v>
      </c>
      <c r="AZT51" t="s">
        <v>210</v>
      </c>
      <c r="AZU51" t="s">
        <v>210</v>
      </c>
      <c r="AZV51" t="s">
        <v>210</v>
      </c>
      <c r="AZW51" t="s">
        <v>210</v>
      </c>
      <c r="AZX51" t="s">
        <v>210</v>
      </c>
      <c r="AZY51" t="s">
        <v>210</v>
      </c>
      <c r="AZZ51" t="s">
        <v>210</v>
      </c>
      <c r="BAA51" t="s">
        <v>210</v>
      </c>
      <c r="BAB51" t="s">
        <v>210</v>
      </c>
      <c r="BAC51" t="s">
        <v>210</v>
      </c>
      <c r="BAD51" t="s">
        <v>210</v>
      </c>
      <c r="BAE51" t="s">
        <v>210</v>
      </c>
      <c r="BAF51" t="s">
        <v>210</v>
      </c>
      <c r="BAG51" t="s">
        <v>210</v>
      </c>
      <c r="BAH51" t="s">
        <v>210</v>
      </c>
      <c r="BAI51" t="s">
        <v>210</v>
      </c>
      <c r="BAJ51" t="s">
        <v>210</v>
      </c>
      <c r="BAK51" t="s">
        <v>210</v>
      </c>
      <c r="BAL51" t="s">
        <v>210</v>
      </c>
      <c r="BAM51" t="s">
        <v>210</v>
      </c>
      <c r="BAN51" t="s">
        <v>210</v>
      </c>
      <c r="BAO51" t="s">
        <v>210</v>
      </c>
      <c r="BAP51" t="s">
        <v>210</v>
      </c>
      <c r="BAQ51" t="s">
        <v>210</v>
      </c>
      <c r="BAR51" t="s">
        <v>210</v>
      </c>
      <c r="BAS51" t="s">
        <v>210</v>
      </c>
      <c r="BAT51" t="s">
        <v>210</v>
      </c>
      <c r="BAU51" t="s">
        <v>210</v>
      </c>
      <c r="BAV51" t="s">
        <v>210</v>
      </c>
      <c r="BAW51" t="s">
        <v>210</v>
      </c>
      <c r="BAX51" t="s">
        <v>210</v>
      </c>
      <c r="BAY51" t="s">
        <v>210</v>
      </c>
      <c r="BAZ51" t="s">
        <v>210</v>
      </c>
      <c r="BBA51" t="s">
        <v>210</v>
      </c>
      <c r="BBB51" t="s">
        <v>210</v>
      </c>
      <c r="BBC51" t="s">
        <v>210</v>
      </c>
      <c r="BBD51" t="s">
        <v>210</v>
      </c>
      <c r="BBE51" t="s">
        <v>210</v>
      </c>
      <c r="BBF51" t="s">
        <v>210</v>
      </c>
      <c r="BBG51" t="s">
        <v>210</v>
      </c>
      <c r="BBH51" t="s">
        <v>210</v>
      </c>
      <c r="BBI51" t="s">
        <v>210</v>
      </c>
      <c r="BBJ51" t="s">
        <v>210</v>
      </c>
      <c r="BBK51" t="s">
        <v>210</v>
      </c>
      <c r="BBL51" t="s">
        <v>210</v>
      </c>
      <c r="BBM51" t="s">
        <v>210</v>
      </c>
      <c r="BBN51" t="s">
        <v>210</v>
      </c>
      <c r="BBO51" t="s">
        <v>210</v>
      </c>
      <c r="BBP51" t="s">
        <v>210</v>
      </c>
      <c r="BBQ51" t="s">
        <v>210</v>
      </c>
      <c r="BBR51" t="s">
        <v>210</v>
      </c>
      <c r="BBS51" t="s">
        <v>210</v>
      </c>
      <c r="BBT51" t="s">
        <v>210</v>
      </c>
      <c r="BBU51" t="s">
        <v>210</v>
      </c>
      <c r="BBV51" t="s">
        <v>210</v>
      </c>
      <c r="BBW51" t="s">
        <v>210</v>
      </c>
      <c r="BBX51" t="s">
        <v>210</v>
      </c>
      <c r="BBY51" t="s">
        <v>210</v>
      </c>
      <c r="BBZ51" t="s">
        <v>210</v>
      </c>
      <c r="BCA51" t="s">
        <v>210</v>
      </c>
      <c r="BCB51" t="s">
        <v>210</v>
      </c>
      <c r="BCC51" t="s">
        <v>210</v>
      </c>
      <c r="BCD51" t="s">
        <v>210</v>
      </c>
      <c r="BCE51" t="s">
        <v>210</v>
      </c>
      <c r="BCF51" t="s">
        <v>210</v>
      </c>
      <c r="BCG51" t="s">
        <v>210</v>
      </c>
      <c r="BCH51" t="s">
        <v>210</v>
      </c>
      <c r="BCI51" t="s">
        <v>210</v>
      </c>
      <c r="BCJ51" t="s">
        <v>210</v>
      </c>
      <c r="BCK51" t="s">
        <v>210</v>
      </c>
      <c r="BCL51" t="s">
        <v>210</v>
      </c>
      <c r="BCM51" t="s">
        <v>210</v>
      </c>
      <c r="BCN51" t="s">
        <v>210</v>
      </c>
      <c r="BCO51" t="s">
        <v>210</v>
      </c>
      <c r="BCP51" t="s">
        <v>210</v>
      </c>
      <c r="BCQ51" t="s">
        <v>210</v>
      </c>
      <c r="BCR51" t="s">
        <v>210</v>
      </c>
      <c r="BCS51" t="s">
        <v>210</v>
      </c>
      <c r="BCT51" t="s">
        <v>210</v>
      </c>
      <c r="BCU51" t="s">
        <v>210</v>
      </c>
      <c r="BCV51" t="s">
        <v>210</v>
      </c>
      <c r="BCW51" t="s">
        <v>210</v>
      </c>
      <c r="BCX51" t="s">
        <v>210</v>
      </c>
      <c r="BCY51" t="s">
        <v>210</v>
      </c>
      <c r="BCZ51" t="s">
        <v>210</v>
      </c>
      <c r="BDA51" t="s">
        <v>210</v>
      </c>
      <c r="BDB51" t="s">
        <v>210</v>
      </c>
      <c r="BDC51" t="s">
        <v>210</v>
      </c>
      <c r="BDD51" t="s">
        <v>210</v>
      </c>
      <c r="BDE51" t="s">
        <v>210</v>
      </c>
      <c r="BDF51" t="s">
        <v>210</v>
      </c>
      <c r="BDG51" t="s">
        <v>210</v>
      </c>
      <c r="BDH51" t="s">
        <v>210</v>
      </c>
      <c r="BDI51" t="s">
        <v>210</v>
      </c>
      <c r="BDJ51" t="s">
        <v>210</v>
      </c>
      <c r="BDK51" t="s">
        <v>210</v>
      </c>
      <c r="BDL51" t="s">
        <v>210</v>
      </c>
      <c r="BDM51" t="s">
        <v>210</v>
      </c>
      <c r="BDN51" t="s">
        <v>210</v>
      </c>
      <c r="BDO51" t="s">
        <v>210</v>
      </c>
      <c r="BDP51" t="s">
        <v>210</v>
      </c>
      <c r="BDQ51" t="s">
        <v>210</v>
      </c>
      <c r="BDR51" t="s">
        <v>210</v>
      </c>
      <c r="BDS51" t="s">
        <v>210</v>
      </c>
      <c r="BDT51" t="s">
        <v>210</v>
      </c>
      <c r="BDU51" t="s">
        <v>210</v>
      </c>
      <c r="BDV51" t="s">
        <v>210</v>
      </c>
      <c r="BDW51" t="s">
        <v>210</v>
      </c>
      <c r="BDX51" t="s">
        <v>210</v>
      </c>
      <c r="BDY51" t="s">
        <v>210</v>
      </c>
      <c r="BDZ51" t="s">
        <v>210</v>
      </c>
      <c r="BEA51" t="s">
        <v>210</v>
      </c>
      <c r="BEB51" t="s">
        <v>210</v>
      </c>
      <c r="BEC51" t="s">
        <v>210</v>
      </c>
      <c r="BED51" t="s">
        <v>210</v>
      </c>
      <c r="BEE51" t="s">
        <v>210</v>
      </c>
      <c r="BEF51" t="s">
        <v>210</v>
      </c>
      <c r="BEG51" t="s">
        <v>210</v>
      </c>
      <c r="BEH51" t="s">
        <v>210</v>
      </c>
      <c r="BEI51" t="s">
        <v>210</v>
      </c>
      <c r="BEJ51" t="s">
        <v>210</v>
      </c>
      <c r="BEK51" t="s">
        <v>210</v>
      </c>
      <c r="BEL51" t="s">
        <v>210</v>
      </c>
      <c r="BEM51" t="s">
        <v>210</v>
      </c>
      <c r="BEN51" t="s">
        <v>210</v>
      </c>
      <c r="BEO51" t="s">
        <v>210</v>
      </c>
      <c r="BEP51" t="s">
        <v>210</v>
      </c>
      <c r="BEQ51" t="s">
        <v>210</v>
      </c>
      <c r="BER51" t="s">
        <v>210</v>
      </c>
      <c r="BES51" t="s">
        <v>210</v>
      </c>
      <c r="BET51" t="s">
        <v>210</v>
      </c>
      <c r="BEU51" t="s">
        <v>210</v>
      </c>
      <c r="BEV51" t="s">
        <v>210</v>
      </c>
      <c r="BEW51" t="s">
        <v>210</v>
      </c>
      <c r="BEX51" t="s">
        <v>210</v>
      </c>
      <c r="BEY51" t="s">
        <v>210</v>
      </c>
      <c r="BEZ51" t="s">
        <v>210</v>
      </c>
      <c r="BFA51" t="s">
        <v>210</v>
      </c>
      <c r="BFB51" t="s">
        <v>210</v>
      </c>
      <c r="BFC51" t="s">
        <v>210</v>
      </c>
      <c r="BFD51" t="s">
        <v>210</v>
      </c>
      <c r="BFE51" t="s">
        <v>210</v>
      </c>
      <c r="BFF51" t="s">
        <v>210</v>
      </c>
      <c r="BFG51" t="s">
        <v>210</v>
      </c>
      <c r="BFH51" t="s">
        <v>210</v>
      </c>
      <c r="BFI51" t="s">
        <v>210</v>
      </c>
      <c r="BFJ51" t="s">
        <v>210</v>
      </c>
      <c r="BFK51" t="s">
        <v>210</v>
      </c>
      <c r="BFL51" t="s">
        <v>210</v>
      </c>
      <c r="BFM51" t="s">
        <v>210</v>
      </c>
      <c r="BFN51" t="s">
        <v>210</v>
      </c>
      <c r="BFO51" t="s">
        <v>210</v>
      </c>
      <c r="BFP51" t="s">
        <v>210</v>
      </c>
      <c r="BFQ51" t="s">
        <v>210</v>
      </c>
      <c r="BFR51" t="s">
        <v>210</v>
      </c>
      <c r="BFS51" t="s">
        <v>210</v>
      </c>
      <c r="BFT51" t="s">
        <v>210</v>
      </c>
      <c r="BFU51" t="s">
        <v>210</v>
      </c>
      <c r="BFV51" t="s">
        <v>210</v>
      </c>
      <c r="BFW51" t="s">
        <v>210</v>
      </c>
      <c r="BFX51" t="s">
        <v>210</v>
      </c>
      <c r="BFY51" t="s">
        <v>210</v>
      </c>
      <c r="BFZ51" t="s">
        <v>210</v>
      </c>
      <c r="BGA51" t="s">
        <v>210</v>
      </c>
      <c r="BGB51" t="s">
        <v>210</v>
      </c>
      <c r="BGC51" t="s">
        <v>210</v>
      </c>
      <c r="BGD51" t="s">
        <v>210</v>
      </c>
      <c r="BGE51" t="s">
        <v>210</v>
      </c>
      <c r="BGF51" t="s">
        <v>210</v>
      </c>
      <c r="BGG51" t="s">
        <v>210</v>
      </c>
      <c r="BGH51" t="s">
        <v>210</v>
      </c>
      <c r="BGI51" t="s">
        <v>210</v>
      </c>
      <c r="BGJ51" t="s">
        <v>210</v>
      </c>
      <c r="BGK51" t="s">
        <v>210</v>
      </c>
      <c r="BGL51" t="s">
        <v>210</v>
      </c>
      <c r="BGM51" t="s">
        <v>210</v>
      </c>
      <c r="BGN51" t="s">
        <v>210</v>
      </c>
      <c r="BGO51" t="s">
        <v>210</v>
      </c>
      <c r="BGP51" t="s">
        <v>210</v>
      </c>
      <c r="BGQ51" t="s">
        <v>210</v>
      </c>
      <c r="BGR51" t="s">
        <v>210</v>
      </c>
      <c r="BGS51" t="s">
        <v>210</v>
      </c>
      <c r="BGT51" t="s">
        <v>210</v>
      </c>
      <c r="BGU51" t="s">
        <v>210</v>
      </c>
      <c r="BGV51" t="s">
        <v>210</v>
      </c>
      <c r="BGW51" t="s">
        <v>210</v>
      </c>
      <c r="BGX51" t="s">
        <v>210</v>
      </c>
      <c r="BGY51" t="s">
        <v>210</v>
      </c>
      <c r="BGZ51" t="s">
        <v>210</v>
      </c>
      <c r="BHA51" t="s">
        <v>210</v>
      </c>
      <c r="BHB51" t="s">
        <v>210</v>
      </c>
      <c r="BHC51" t="s">
        <v>210</v>
      </c>
      <c r="BHD51" t="s">
        <v>210</v>
      </c>
      <c r="BHE51" t="s">
        <v>210</v>
      </c>
      <c r="BHF51" t="s">
        <v>210</v>
      </c>
      <c r="BHG51" t="s">
        <v>210</v>
      </c>
      <c r="BHH51" t="s">
        <v>210</v>
      </c>
      <c r="BHI51" t="s">
        <v>210</v>
      </c>
      <c r="BHJ51" t="s">
        <v>210</v>
      </c>
      <c r="BHK51" t="s">
        <v>210</v>
      </c>
      <c r="BHL51" t="s">
        <v>210</v>
      </c>
      <c r="BHM51" t="s">
        <v>210</v>
      </c>
      <c r="BHN51" t="s">
        <v>210</v>
      </c>
      <c r="BHO51" t="s">
        <v>210</v>
      </c>
      <c r="BHP51" t="s">
        <v>210</v>
      </c>
      <c r="BHQ51" t="s">
        <v>210</v>
      </c>
      <c r="BHR51" t="s">
        <v>210</v>
      </c>
      <c r="BHS51" t="s">
        <v>210</v>
      </c>
      <c r="BHT51" t="s">
        <v>210</v>
      </c>
      <c r="BHU51" t="s">
        <v>210</v>
      </c>
      <c r="BHV51" t="s">
        <v>210</v>
      </c>
      <c r="BHW51" t="s">
        <v>210</v>
      </c>
      <c r="BHX51" t="s">
        <v>210</v>
      </c>
      <c r="BHY51" t="s">
        <v>210</v>
      </c>
      <c r="BHZ51" t="s">
        <v>210</v>
      </c>
      <c r="BIA51" t="s">
        <v>210</v>
      </c>
      <c r="BIB51" t="s">
        <v>210</v>
      </c>
      <c r="BIC51" t="s">
        <v>210</v>
      </c>
      <c r="BID51" t="s">
        <v>210</v>
      </c>
      <c r="BIE51" t="s">
        <v>210</v>
      </c>
      <c r="BIF51" t="s">
        <v>210</v>
      </c>
      <c r="BIG51" t="s">
        <v>210</v>
      </c>
      <c r="BIH51" t="s">
        <v>210</v>
      </c>
      <c r="BII51" t="s">
        <v>210</v>
      </c>
      <c r="BIJ51" t="s">
        <v>210</v>
      </c>
      <c r="BIK51" t="s">
        <v>210</v>
      </c>
      <c r="BIL51" t="s">
        <v>210</v>
      </c>
      <c r="BIM51" t="s">
        <v>210</v>
      </c>
      <c r="BIN51" t="s">
        <v>210</v>
      </c>
      <c r="BIO51" t="s">
        <v>210</v>
      </c>
      <c r="BIP51" t="s">
        <v>210</v>
      </c>
      <c r="BIQ51" t="s">
        <v>210</v>
      </c>
      <c r="BIR51" t="s">
        <v>210</v>
      </c>
      <c r="BIS51" t="s">
        <v>210</v>
      </c>
      <c r="BIT51" t="s">
        <v>210</v>
      </c>
      <c r="BIU51" t="s">
        <v>210</v>
      </c>
      <c r="BIV51" t="s">
        <v>210</v>
      </c>
      <c r="BIW51" t="s">
        <v>210</v>
      </c>
      <c r="BIX51" t="s">
        <v>210</v>
      </c>
      <c r="BIY51" t="s">
        <v>210</v>
      </c>
      <c r="BIZ51" t="s">
        <v>210</v>
      </c>
      <c r="BJA51" t="s">
        <v>210</v>
      </c>
      <c r="BJB51" t="s">
        <v>210</v>
      </c>
      <c r="BJC51" t="s">
        <v>210</v>
      </c>
      <c r="BJD51" t="s">
        <v>210</v>
      </c>
      <c r="BJE51" t="s">
        <v>210</v>
      </c>
      <c r="BJF51" t="s">
        <v>210</v>
      </c>
      <c r="BJG51" t="s">
        <v>210</v>
      </c>
      <c r="BJH51" t="s">
        <v>210</v>
      </c>
      <c r="BJI51" t="s">
        <v>210</v>
      </c>
      <c r="BJJ51" t="s">
        <v>210</v>
      </c>
      <c r="BJK51" t="s">
        <v>210</v>
      </c>
      <c r="BJL51" t="s">
        <v>210</v>
      </c>
      <c r="BJM51" t="s">
        <v>210</v>
      </c>
      <c r="BJN51" t="s">
        <v>210</v>
      </c>
      <c r="BJO51" t="s">
        <v>210</v>
      </c>
      <c r="BJP51" t="s">
        <v>210</v>
      </c>
      <c r="BJQ51" t="s">
        <v>210</v>
      </c>
      <c r="BJR51" t="s">
        <v>210</v>
      </c>
      <c r="BJS51" t="s">
        <v>210</v>
      </c>
      <c r="BJT51" t="s">
        <v>210</v>
      </c>
      <c r="BJU51" t="s">
        <v>210</v>
      </c>
      <c r="BJV51" t="s">
        <v>210</v>
      </c>
      <c r="BJW51" t="s">
        <v>210</v>
      </c>
      <c r="BJX51" t="s">
        <v>210</v>
      </c>
      <c r="BJY51" t="s">
        <v>210</v>
      </c>
      <c r="BJZ51" t="s">
        <v>210</v>
      </c>
      <c r="BKA51" t="s">
        <v>210</v>
      </c>
      <c r="BKB51" t="s">
        <v>210</v>
      </c>
      <c r="BKC51" t="s">
        <v>210</v>
      </c>
      <c r="BKD51" t="s">
        <v>210</v>
      </c>
      <c r="BKE51" t="s">
        <v>210</v>
      </c>
      <c r="BKF51" t="s">
        <v>210</v>
      </c>
      <c r="BKG51" t="s">
        <v>210</v>
      </c>
      <c r="BKH51" t="s">
        <v>210</v>
      </c>
      <c r="BKI51" t="s">
        <v>210</v>
      </c>
      <c r="BKJ51" t="s">
        <v>210</v>
      </c>
      <c r="BKK51" t="s">
        <v>210</v>
      </c>
      <c r="BKL51" t="s">
        <v>210</v>
      </c>
      <c r="BKM51" t="s">
        <v>210</v>
      </c>
      <c r="BKN51" t="s">
        <v>210</v>
      </c>
      <c r="BKO51" t="s">
        <v>210</v>
      </c>
      <c r="BKP51" t="s">
        <v>210</v>
      </c>
      <c r="BKQ51" t="s">
        <v>210</v>
      </c>
      <c r="BKR51" t="s">
        <v>210</v>
      </c>
      <c r="BKS51" t="s">
        <v>210</v>
      </c>
      <c r="BKT51" t="s">
        <v>210</v>
      </c>
      <c r="BKU51" t="s">
        <v>210</v>
      </c>
      <c r="BKV51" t="s">
        <v>210</v>
      </c>
      <c r="BKW51" t="s">
        <v>210</v>
      </c>
      <c r="BKX51" t="s">
        <v>210</v>
      </c>
      <c r="BKY51" t="s">
        <v>210</v>
      </c>
      <c r="BKZ51" t="s">
        <v>210</v>
      </c>
      <c r="BLA51" t="s">
        <v>210</v>
      </c>
      <c r="BLB51" t="s">
        <v>210</v>
      </c>
      <c r="BLC51" t="s">
        <v>210</v>
      </c>
      <c r="BLD51" t="s">
        <v>210</v>
      </c>
      <c r="BLE51" t="s">
        <v>210</v>
      </c>
      <c r="BLF51" t="s">
        <v>210</v>
      </c>
      <c r="BLG51" t="s">
        <v>210</v>
      </c>
      <c r="BLH51" t="s">
        <v>210</v>
      </c>
      <c r="BLI51" t="s">
        <v>210</v>
      </c>
      <c r="BLJ51" t="s">
        <v>210</v>
      </c>
      <c r="BLK51" t="s">
        <v>210</v>
      </c>
      <c r="BLL51" t="s">
        <v>210</v>
      </c>
      <c r="BLM51" t="s">
        <v>210</v>
      </c>
      <c r="BLN51" t="s">
        <v>210</v>
      </c>
      <c r="BLO51" t="s">
        <v>210</v>
      </c>
      <c r="BLP51" t="s">
        <v>210</v>
      </c>
      <c r="BLQ51" t="s">
        <v>210</v>
      </c>
      <c r="BLR51" t="s">
        <v>210</v>
      </c>
      <c r="BLS51" t="s">
        <v>210</v>
      </c>
      <c r="BLT51" t="s">
        <v>210</v>
      </c>
      <c r="BLU51" t="s">
        <v>210</v>
      </c>
      <c r="BLV51" t="s">
        <v>210</v>
      </c>
      <c r="BLW51" t="s">
        <v>210</v>
      </c>
      <c r="BLX51" t="s">
        <v>210</v>
      </c>
      <c r="BLY51" t="s">
        <v>210</v>
      </c>
      <c r="BLZ51" t="s">
        <v>210</v>
      </c>
      <c r="BMA51" t="s">
        <v>210</v>
      </c>
      <c r="BMB51" t="s">
        <v>210</v>
      </c>
      <c r="BMC51" t="s">
        <v>210</v>
      </c>
      <c r="BMD51" t="s">
        <v>210</v>
      </c>
      <c r="BME51" t="s">
        <v>210</v>
      </c>
      <c r="BMF51" t="s">
        <v>210</v>
      </c>
      <c r="BMG51" t="s">
        <v>210</v>
      </c>
      <c r="BMH51" t="s">
        <v>210</v>
      </c>
      <c r="BMI51" t="s">
        <v>210</v>
      </c>
      <c r="BMJ51" t="s">
        <v>210</v>
      </c>
      <c r="BMK51" t="s">
        <v>210</v>
      </c>
      <c r="BML51" t="s">
        <v>210</v>
      </c>
      <c r="BMM51" t="s">
        <v>210</v>
      </c>
      <c r="BMN51" t="s">
        <v>210</v>
      </c>
      <c r="BMO51" t="s">
        <v>210</v>
      </c>
      <c r="BMP51" t="s">
        <v>210</v>
      </c>
      <c r="BMQ51" t="s">
        <v>210</v>
      </c>
      <c r="BMR51" t="s">
        <v>210</v>
      </c>
      <c r="BMS51" t="s">
        <v>210</v>
      </c>
      <c r="BMT51" t="s">
        <v>210</v>
      </c>
      <c r="BMU51" t="s">
        <v>210</v>
      </c>
      <c r="BMV51" t="s">
        <v>210</v>
      </c>
      <c r="BMW51" t="s">
        <v>210</v>
      </c>
      <c r="BMX51" t="s">
        <v>210</v>
      </c>
      <c r="BMY51" t="s">
        <v>210</v>
      </c>
      <c r="BMZ51" t="s">
        <v>210</v>
      </c>
      <c r="BNA51" t="s">
        <v>210</v>
      </c>
      <c r="BNB51" t="s">
        <v>210</v>
      </c>
      <c r="BNC51" t="s">
        <v>210</v>
      </c>
      <c r="BND51" t="s">
        <v>210</v>
      </c>
      <c r="BNE51" t="s">
        <v>210</v>
      </c>
      <c r="BNF51" t="s">
        <v>210</v>
      </c>
      <c r="BNG51" t="s">
        <v>210</v>
      </c>
      <c r="BNH51" t="s">
        <v>210</v>
      </c>
      <c r="BNI51" t="s">
        <v>210</v>
      </c>
      <c r="BNJ51" t="s">
        <v>210</v>
      </c>
      <c r="BNK51" t="s">
        <v>210</v>
      </c>
      <c r="BNL51" t="s">
        <v>210</v>
      </c>
      <c r="BNM51" t="s">
        <v>210</v>
      </c>
      <c r="BNN51" t="s">
        <v>210</v>
      </c>
      <c r="BNO51" t="s">
        <v>210</v>
      </c>
      <c r="BNP51" t="s">
        <v>210</v>
      </c>
      <c r="BNQ51" t="s">
        <v>210</v>
      </c>
      <c r="BNR51" t="s">
        <v>210</v>
      </c>
      <c r="BNS51" t="s">
        <v>210</v>
      </c>
      <c r="BNT51" t="s">
        <v>210</v>
      </c>
      <c r="BNU51" t="s">
        <v>210</v>
      </c>
      <c r="BNV51" t="s">
        <v>210</v>
      </c>
      <c r="BNW51" t="s">
        <v>210</v>
      </c>
      <c r="BNX51" t="s">
        <v>210</v>
      </c>
      <c r="BNY51" t="s">
        <v>210</v>
      </c>
      <c r="BNZ51" t="s">
        <v>210</v>
      </c>
      <c r="BOA51" t="s">
        <v>210</v>
      </c>
      <c r="BOB51" t="s">
        <v>210</v>
      </c>
      <c r="BOC51" t="s">
        <v>210</v>
      </c>
      <c r="BOD51" t="s">
        <v>210</v>
      </c>
      <c r="BOE51" t="s">
        <v>210</v>
      </c>
      <c r="BOF51" t="s">
        <v>210</v>
      </c>
      <c r="BOG51" t="s">
        <v>210</v>
      </c>
      <c r="BOH51" t="s">
        <v>210</v>
      </c>
      <c r="BOI51" t="s">
        <v>210</v>
      </c>
      <c r="BOJ51" t="s">
        <v>210</v>
      </c>
      <c r="BOK51" t="s">
        <v>210</v>
      </c>
      <c r="BOL51" t="s">
        <v>210</v>
      </c>
      <c r="BOM51" t="s">
        <v>210</v>
      </c>
      <c r="BON51" t="s">
        <v>210</v>
      </c>
      <c r="BOO51" t="s">
        <v>210</v>
      </c>
      <c r="BOP51" t="s">
        <v>210</v>
      </c>
      <c r="BOQ51" t="s">
        <v>210</v>
      </c>
      <c r="BOR51" t="s">
        <v>210</v>
      </c>
      <c r="BOS51" t="s">
        <v>210</v>
      </c>
      <c r="BOT51" t="s">
        <v>210</v>
      </c>
      <c r="BOU51" t="s">
        <v>210</v>
      </c>
      <c r="BOV51" t="s">
        <v>210</v>
      </c>
      <c r="BOW51" t="s">
        <v>210</v>
      </c>
      <c r="BOX51" t="s">
        <v>210</v>
      </c>
      <c r="BOY51" t="s">
        <v>210</v>
      </c>
      <c r="BOZ51" t="s">
        <v>210</v>
      </c>
      <c r="BPA51" t="s">
        <v>210</v>
      </c>
      <c r="BPB51" t="s">
        <v>210</v>
      </c>
      <c r="BPC51" t="s">
        <v>210</v>
      </c>
      <c r="BPD51" t="s">
        <v>210</v>
      </c>
      <c r="BPE51" t="s">
        <v>210</v>
      </c>
      <c r="BPF51" t="s">
        <v>210</v>
      </c>
      <c r="BPG51" t="s">
        <v>210</v>
      </c>
      <c r="BPH51" t="s">
        <v>210</v>
      </c>
      <c r="BPI51" t="s">
        <v>210</v>
      </c>
      <c r="BPJ51" t="s">
        <v>210</v>
      </c>
      <c r="BPK51" t="s">
        <v>210</v>
      </c>
      <c r="BPL51" t="s">
        <v>210</v>
      </c>
      <c r="BPM51" t="s">
        <v>210</v>
      </c>
      <c r="BPN51" t="s">
        <v>210</v>
      </c>
      <c r="BPO51" t="s">
        <v>210</v>
      </c>
      <c r="BPP51" t="s">
        <v>210</v>
      </c>
      <c r="BPQ51" t="s">
        <v>210</v>
      </c>
      <c r="BPR51" t="s">
        <v>210</v>
      </c>
      <c r="BPS51" t="s">
        <v>210</v>
      </c>
      <c r="BPT51" t="s">
        <v>210</v>
      </c>
      <c r="BPU51" t="s">
        <v>210</v>
      </c>
      <c r="BPV51" t="s">
        <v>210</v>
      </c>
      <c r="BPW51" t="s">
        <v>210</v>
      </c>
      <c r="BPX51" t="s">
        <v>210</v>
      </c>
      <c r="BPY51" t="s">
        <v>210</v>
      </c>
      <c r="BPZ51" t="s">
        <v>210</v>
      </c>
      <c r="BQA51" t="s">
        <v>210</v>
      </c>
      <c r="BQB51" t="s">
        <v>210</v>
      </c>
      <c r="BQC51" t="s">
        <v>210</v>
      </c>
      <c r="BQD51" t="s">
        <v>210</v>
      </c>
      <c r="BQE51" t="s">
        <v>210</v>
      </c>
      <c r="BQF51" t="s">
        <v>210</v>
      </c>
      <c r="BQG51" t="s">
        <v>210</v>
      </c>
      <c r="BQH51" t="s">
        <v>210</v>
      </c>
      <c r="BQI51" t="s">
        <v>210</v>
      </c>
      <c r="BQJ51" t="s">
        <v>210</v>
      </c>
      <c r="BQK51" t="s">
        <v>210</v>
      </c>
      <c r="BQL51" t="s">
        <v>210</v>
      </c>
      <c r="BQM51" t="s">
        <v>210</v>
      </c>
      <c r="BQN51" t="s">
        <v>210</v>
      </c>
      <c r="BQO51" t="s">
        <v>210</v>
      </c>
      <c r="BQP51" t="s">
        <v>210</v>
      </c>
      <c r="BQQ51" t="s">
        <v>210</v>
      </c>
      <c r="BQR51" t="s">
        <v>210</v>
      </c>
      <c r="BQS51" t="s">
        <v>210</v>
      </c>
      <c r="BQT51" t="s">
        <v>210</v>
      </c>
      <c r="BQU51" t="s">
        <v>210</v>
      </c>
      <c r="BQV51" t="s">
        <v>210</v>
      </c>
      <c r="BQW51" t="s">
        <v>210</v>
      </c>
      <c r="BQX51" t="s">
        <v>210</v>
      </c>
      <c r="BQY51" t="s">
        <v>210</v>
      </c>
      <c r="BQZ51" t="s">
        <v>210</v>
      </c>
      <c r="BRA51" t="s">
        <v>210</v>
      </c>
      <c r="BRB51" t="s">
        <v>210</v>
      </c>
      <c r="BRC51" t="s">
        <v>210</v>
      </c>
      <c r="BRD51" t="s">
        <v>210</v>
      </c>
      <c r="BRE51" t="s">
        <v>210</v>
      </c>
      <c r="BRF51" t="s">
        <v>210</v>
      </c>
      <c r="BRG51" t="s">
        <v>210</v>
      </c>
      <c r="BRH51" t="s">
        <v>210</v>
      </c>
      <c r="BRI51" t="s">
        <v>210</v>
      </c>
      <c r="BRJ51" t="s">
        <v>210</v>
      </c>
      <c r="BRK51" t="s">
        <v>210</v>
      </c>
      <c r="BRL51" t="s">
        <v>210</v>
      </c>
      <c r="BRM51" t="s">
        <v>210</v>
      </c>
      <c r="BRN51" t="s">
        <v>210</v>
      </c>
      <c r="BRO51" t="s">
        <v>210</v>
      </c>
      <c r="BRP51" t="s">
        <v>210</v>
      </c>
      <c r="BRQ51" t="s">
        <v>210</v>
      </c>
      <c r="BRR51" t="s">
        <v>210</v>
      </c>
      <c r="BRS51" t="s">
        <v>210</v>
      </c>
      <c r="BRT51" t="s">
        <v>210</v>
      </c>
      <c r="BRU51" t="s">
        <v>210</v>
      </c>
      <c r="BRV51" t="s">
        <v>210</v>
      </c>
      <c r="BRW51" t="s">
        <v>210</v>
      </c>
      <c r="BRX51" t="s">
        <v>210</v>
      </c>
      <c r="BRY51" t="s">
        <v>210</v>
      </c>
      <c r="BRZ51" t="s">
        <v>210</v>
      </c>
      <c r="BSA51" t="s">
        <v>210</v>
      </c>
      <c r="BSB51" t="s">
        <v>210</v>
      </c>
      <c r="BSC51" t="s">
        <v>210</v>
      </c>
      <c r="BSD51" t="s">
        <v>210</v>
      </c>
      <c r="BSE51" t="s">
        <v>210</v>
      </c>
      <c r="BSF51" t="s">
        <v>210</v>
      </c>
      <c r="BSG51" t="s">
        <v>210</v>
      </c>
      <c r="BSH51" t="s">
        <v>210</v>
      </c>
      <c r="BSI51" t="s">
        <v>210</v>
      </c>
      <c r="BSJ51" t="s">
        <v>210</v>
      </c>
      <c r="BSK51" t="s">
        <v>210</v>
      </c>
      <c r="BSL51" t="s">
        <v>210</v>
      </c>
      <c r="BSM51" t="s">
        <v>210</v>
      </c>
      <c r="BSN51" t="s">
        <v>210</v>
      </c>
      <c r="BSO51" t="s">
        <v>210</v>
      </c>
      <c r="BSP51" t="s">
        <v>210</v>
      </c>
      <c r="BSQ51" t="s">
        <v>210</v>
      </c>
      <c r="BSR51" t="s">
        <v>210</v>
      </c>
      <c r="BSS51" t="s">
        <v>210</v>
      </c>
      <c r="BST51" t="s">
        <v>210</v>
      </c>
      <c r="BSU51" t="s">
        <v>210</v>
      </c>
      <c r="BSV51" t="s">
        <v>210</v>
      </c>
      <c r="BSW51" t="s">
        <v>210</v>
      </c>
      <c r="BSX51" t="s">
        <v>210</v>
      </c>
      <c r="BSY51" t="s">
        <v>210</v>
      </c>
      <c r="BSZ51" t="s">
        <v>210</v>
      </c>
      <c r="BTA51" t="s">
        <v>210</v>
      </c>
      <c r="BTB51" t="s">
        <v>210</v>
      </c>
      <c r="BTC51" t="s">
        <v>210</v>
      </c>
      <c r="BTD51" t="s">
        <v>210</v>
      </c>
      <c r="BTE51" t="s">
        <v>210</v>
      </c>
      <c r="BTF51" t="s">
        <v>210</v>
      </c>
      <c r="BTG51" t="s">
        <v>210</v>
      </c>
      <c r="BTH51" t="s">
        <v>210</v>
      </c>
      <c r="BTI51" t="s">
        <v>210</v>
      </c>
      <c r="BTJ51" t="s">
        <v>210</v>
      </c>
      <c r="BTK51" t="s">
        <v>210</v>
      </c>
      <c r="BTL51" t="s">
        <v>210</v>
      </c>
      <c r="BTM51" t="s">
        <v>210</v>
      </c>
      <c r="BTN51" t="s">
        <v>210</v>
      </c>
      <c r="BTO51" t="s">
        <v>210</v>
      </c>
      <c r="BTP51" t="s">
        <v>210</v>
      </c>
      <c r="BTQ51" t="s">
        <v>210</v>
      </c>
      <c r="BTR51" t="s">
        <v>210</v>
      </c>
      <c r="BTS51" t="s">
        <v>210</v>
      </c>
      <c r="BTT51" t="s">
        <v>210</v>
      </c>
      <c r="BTU51" t="s">
        <v>210</v>
      </c>
      <c r="BTV51" t="s">
        <v>210</v>
      </c>
      <c r="BTW51" t="s">
        <v>210</v>
      </c>
      <c r="BTX51" t="s">
        <v>210</v>
      </c>
      <c r="BTY51" t="s">
        <v>210</v>
      </c>
      <c r="BTZ51" t="s">
        <v>210</v>
      </c>
      <c r="BUA51" t="s">
        <v>210</v>
      </c>
      <c r="BUB51" t="s">
        <v>210</v>
      </c>
      <c r="BUC51" t="s">
        <v>210</v>
      </c>
      <c r="BUD51" t="s">
        <v>210</v>
      </c>
      <c r="BUE51" t="s">
        <v>210</v>
      </c>
      <c r="BUF51" t="s">
        <v>210</v>
      </c>
      <c r="BUG51" t="s">
        <v>210</v>
      </c>
      <c r="BUH51" t="s">
        <v>210</v>
      </c>
      <c r="BUI51" t="s">
        <v>210</v>
      </c>
      <c r="BUJ51" t="s">
        <v>210</v>
      </c>
      <c r="BUK51" t="s">
        <v>210</v>
      </c>
      <c r="BUL51" t="s">
        <v>210</v>
      </c>
      <c r="BUM51" t="s">
        <v>210</v>
      </c>
      <c r="BUN51" t="s">
        <v>210</v>
      </c>
      <c r="BUO51" t="s">
        <v>210</v>
      </c>
      <c r="BUP51" t="s">
        <v>210</v>
      </c>
      <c r="BUQ51" t="s">
        <v>210</v>
      </c>
      <c r="BUR51" t="s">
        <v>210</v>
      </c>
      <c r="BUS51" t="s">
        <v>210</v>
      </c>
      <c r="BUT51" t="s">
        <v>210</v>
      </c>
      <c r="BUU51" t="s">
        <v>210</v>
      </c>
      <c r="BUV51" t="s">
        <v>210</v>
      </c>
      <c r="BUW51" t="s">
        <v>210</v>
      </c>
      <c r="BUX51" t="s">
        <v>210</v>
      </c>
      <c r="BUY51" t="s">
        <v>210</v>
      </c>
      <c r="BUZ51" t="s">
        <v>210</v>
      </c>
      <c r="BVA51" t="s">
        <v>210</v>
      </c>
      <c r="BVB51" t="s">
        <v>210</v>
      </c>
      <c r="BVC51" t="s">
        <v>210</v>
      </c>
      <c r="BVD51" t="s">
        <v>210</v>
      </c>
      <c r="BVE51" t="s">
        <v>210</v>
      </c>
      <c r="BVF51" t="s">
        <v>210</v>
      </c>
      <c r="BVG51" t="s">
        <v>210</v>
      </c>
      <c r="BVH51" t="s">
        <v>210</v>
      </c>
      <c r="BVI51" t="s">
        <v>210</v>
      </c>
      <c r="BVJ51" t="s">
        <v>210</v>
      </c>
      <c r="BVK51" t="s">
        <v>210</v>
      </c>
      <c r="BVL51" t="s">
        <v>210</v>
      </c>
      <c r="BVM51" t="s">
        <v>210</v>
      </c>
      <c r="BVN51" t="s">
        <v>210</v>
      </c>
      <c r="BVO51" t="s">
        <v>210</v>
      </c>
      <c r="BVP51" t="s">
        <v>210</v>
      </c>
      <c r="BVQ51" t="s">
        <v>210</v>
      </c>
      <c r="BVR51" t="s">
        <v>210</v>
      </c>
      <c r="BVS51" t="s">
        <v>210</v>
      </c>
      <c r="BVT51" t="s">
        <v>210</v>
      </c>
      <c r="BVU51" t="s">
        <v>210</v>
      </c>
      <c r="BVV51" t="s">
        <v>210</v>
      </c>
      <c r="BVW51" t="s">
        <v>210</v>
      </c>
      <c r="BVX51" t="s">
        <v>210</v>
      </c>
      <c r="BVY51" t="s">
        <v>210</v>
      </c>
      <c r="BVZ51" t="s">
        <v>210</v>
      </c>
      <c r="BWA51" t="s">
        <v>210</v>
      </c>
      <c r="BWB51" t="s">
        <v>210</v>
      </c>
      <c r="BWC51" t="s">
        <v>210</v>
      </c>
      <c r="BWD51" t="s">
        <v>210</v>
      </c>
      <c r="BWE51" t="s">
        <v>210</v>
      </c>
      <c r="BWF51" t="s">
        <v>210</v>
      </c>
      <c r="BWG51" t="s">
        <v>210</v>
      </c>
      <c r="BWH51" t="s">
        <v>210</v>
      </c>
      <c r="BWI51" t="s">
        <v>210</v>
      </c>
      <c r="BWJ51" t="s">
        <v>210</v>
      </c>
      <c r="BWK51" t="s">
        <v>210</v>
      </c>
      <c r="BWL51" t="s">
        <v>210</v>
      </c>
      <c r="BWM51" t="s">
        <v>210</v>
      </c>
      <c r="BWN51" t="s">
        <v>210</v>
      </c>
      <c r="BWO51" t="s">
        <v>210</v>
      </c>
      <c r="BWP51" t="s">
        <v>210</v>
      </c>
      <c r="BWQ51" t="s">
        <v>210</v>
      </c>
      <c r="BWR51" t="s">
        <v>210</v>
      </c>
      <c r="BWS51" t="s">
        <v>210</v>
      </c>
      <c r="BWT51" t="s">
        <v>210</v>
      </c>
      <c r="BWU51" t="s">
        <v>210</v>
      </c>
      <c r="BWV51" t="s">
        <v>210</v>
      </c>
      <c r="BWW51" t="s">
        <v>210</v>
      </c>
      <c r="BWX51" t="s">
        <v>210</v>
      </c>
      <c r="BWY51" t="s">
        <v>210</v>
      </c>
      <c r="BWZ51" t="s">
        <v>210</v>
      </c>
      <c r="BXA51" t="s">
        <v>210</v>
      </c>
      <c r="BXB51" t="s">
        <v>210</v>
      </c>
      <c r="BXC51" t="s">
        <v>210</v>
      </c>
      <c r="BXD51" t="s">
        <v>210</v>
      </c>
      <c r="BXE51" t="s">
        <v>210</v>
      </c>
      <c r="BXF51" t="s">
        <v>210</v>
      </c>
      <c r="BXG51" t="s">
        <v>210</v>
      </c>
      <c r="BXH51" t="s">
        <v>210</v>
      </c>
      <c r="BXI51" t="s">
        <v>210</v>
      </c>
      <c r="BXJ51" t="s">
        <v>210</v>
      </c>
      <c r="BXK51" t="s">
        <v>210</v>
      </c>
      <c r="BXL51" t="s">
        <v>210</v>
      </c>
      <c r="BXM51" t="s">
        <v>210</v>
      </c>
      <c r="BXN51" t="s">
        <v>210</v>
      </c>
      <c r="BXO51" t="s">
        <v>210</v>
      </c>
      <c r="BXP51" t="s">
        <v>210</v>
      </c>
      <c r="BXQ51" t="s">
        <v>210</v>
      </c>
      <c r="BXR51" t="s">
        <v>210</v>
      </c>
      <c r="BXS51" t="s">
        <v>210</v>
      </c>
      <c r="BXT51" t="s">
        <v>210</v>
      </c>
      <c r="BXU51" t="s">
        <v>210</v>
      </c>
      <c r="BXV51" t="s">
        <v>210</v>
      </c>
      <c r="BXW51" t="s">
        <v>210</v>
      </c>
      <c r="BXX51" t="s">
        <v>210</v>
      </c>
      <c r="BXY51" t="s">
        <v>210</v>
      </c>
      <c r="BXZ51" t="s">
        <v>210</v>
      </c>
      <c r="BYA51" t="s">
        <v>210</v>
      </c>
      <c r="BYB51" t="s">
        <v>210</v>
      </c>
      <c r="BYC51" t="s">
        <v>210</v>
      </c>
      <c r="BYD51" t="s">
        <v>210</v>
      </c>
      <c r="BYE51" t="s">
        <v>210</v>
      </c>
      <c r="BYF51" t="s">
        <v>210</v>
      </c>
      <c r="BYG51" t="s">
        <v>210</v>
      </c>
      <c r="BYH51" t="s">
        <v>210</v>
      </c>
      <c r="BYI51" t="s">
        <v>210</v>
      </c>
      <c r="BYJ51" t="s">
        <v>210</v>
      </c>
      <c r="BYK51" t="s">
        <v>210</v>
      </c>
      <c r="BYL51" t="s">
        <v>210</v>
      </c>
      <c r="BYM51" t="s">
        <v>210</v>
      </c>
      <c r="BYN51" t="s">
        <v>210</v>
      </c>
      <c r="BYO51" t="s">
        <v>210</v>
      </c>
      <c r="BYP51" t="s">
        <v>210</v>
      </c>
      <c r="BYQ51" t="s">
        <v>210</v>
      </c>
      <c r="BYR51" t="s">
        <v>210</v>
      </c>
      <c r="BYS51" t="s">
        <v>210</v>
      </c>
      <c r="BYT51" t="s">
        <v>210</v>
      </c>
      <c r="BYU51" t="s">
        <v>210</v>
      </c>
      <c r="BYV51" t="s">
        <v>210</v>
      </c>
      <c r="BYW51" t="s">
        <v>210</v>
      </c>
      <c r="BYX51" t="s">
        <v>210</v>
      </c>
      <c r="BYY51" t="s">
        <v>210</v>
      </c>
      <c r="BYZ51" t="s">
        <v>210</v>
      </c>
      <c r="BZA51" t="s">
        <v>210</v>
      </c>
      <c r="BZB51" t="s">
        <v>210</v>
      </c>
      <c r="BZC51" t="s">
        <v>210</v>
      </c>
      <c r="BZD51" t="s">
        <v>210</v>
      </c>
      <c r="BZE51" t="s">
        <v>210</v>
      </c>
      <c r="BZF51" t="s">
        <v>210</v>
      </c>
      <c r="BZG51" t="s">
        <v>210</v>
      </c>
      <c r="BZH51" t="s">
        <v>210</v>
      </c>
      <c r="BZI51" t="s">
        <v>210</v>
      </c>
      <c r="BZJ51" t="s">
        <v>210</v>
      </c>
      <c r="BZK51" t="s">
        <v>210</v>
      </c>
      <c r="BZL51" t="s">
        <v>210</v>
      </c>
      <c r="BZM51" t="s">
        <v>210</v>
      </c>
      <c r="BZN51" t="s">
        <v>210</v>
      </c>
      <c r="BZO51" t="s">
        <v>210</v>
      </c>
      <c r="BZP51" t="s">
        <v>210</v>
      </c>
      <c r="BZQ51" t="s">
        <v>210</v>
      </c>
      <c r="BZR51" t="s">
        <v>210</v>
      </c>
      <c r="BZS51" t="s">
        <v>210</v>
      </c>
      <c r="BZT51" t="s">
        <v>210</v>
      </c>
      <c r="BZU51" t="s">
        <v>210</v>
      </c>
      <c r="BZV51" t="s">
        <v>210</v>
      </c>
      <c r="BZW51" t="s">
        <v>210</v>
      </c>
      <c r="BZX51" t="s">
        <v>210</v>
      </c>
      <c r="BZY51" t="s">
        <v>210</v>
      </c>
      <c r="BZZ51" t="s">
        <v>210</v>
      </c>
      <c r="CAA51" t="s">
        <v>210</v>
      </c>
      <c r="CAB51" t="s">
        <v>210</v>
      </c>
      <c r="CAC51" t="s">
        <v>210</v>
      </c>
      <c r="CAD51" t="s">
        <v>210</v>
      </c>
      <c r="CAE51" t="s">
        <v>210</v>
      </c>
      <c r="CAF51" t="s">
        <v>210</v>
      </c>
      <c r="CAG51" t="s">
        <v>210</v>
      </c>
      <c r="CAH51" t="s">
        <v>210</v>
      </c>
      <c r="CAI51" t="s">
        <v>210</v>
      </c>
      <c r="CAJ51" t="s">
        <v>210</v>
      </c>
      <c r="CAK51" t="s">
        <v>210</v>
      </c>
      <c r="CAL51" t="s">
        <v>210</v>
      </c>
      <c r="CAM51" t="s">
        <v>210</v>
      </c>
      <c r="CAN51" t="s">
        <v>210</v>
      </c>
      <c r="CAO51" t="s">
        <v>210</v>
      </c>
      <c r="CAP51" t="s">
        <v>210</v>
      </c>
      <c r="CAQ51" t="s">
        <v>210</v>
      </c>
      <c r="CAR51" t="s">
        <v>210</v>
      </c>
      <c r="CAS51" t="s">
        <v>210</v>
      </c>
      <c r="CAT51" t="s">
        <v>210</v>
      </c>
      <c r="CAU51" t="s">
        <v>210</v>
      </c>
      <c r="CAV51" t="s">
        <v>210</v>
      </c>
      <c r="CAW51" t="s">
        <v>210</v>
      </c>
      <c r="CAX51" t="s">
        <v>210</v>
      </c>
      <c r="CAY51" t="s">
        <v>210</v>
      </c>
      <c r="CAZ51" t="s">
        <v>210</v>
      </c>
      <c r="CBA51" t="s">
        <v>210</v>
      </c>
      <c r="CBB51" t="s">
        <v>210</v>
      </c>
      <c r="CBC51" t="s">
        <v>210</v>
      </c>
      <c r="CBD51" t="s">
        <v>210</v>
      </c>
      <c r="CBE51" t="s">
        <v>210</v>
      </c>
      <c r="CBF51" t="s">
        <v>210</v>
      </c>
      <c r="CBG51" t="s">
        <v>210</v>
      </c>
      <c r="CBH51" t="s">
        <v>210</v>
      </c>
      <c r="CBI51" t="s">
        <v>210</v>
      </c>
      <c r="CBJ51" t="s">
        <v>210</v>
      </c>
      <c r="CBK51" t="s">
        <v>210</v>
      </c>
      <c r="CBL51" t="s">
        <v>210</v>
      </c>
      <c r="CBM51" t="s">
        <v>210</v>
      </c>
      <c r="CBN51" t="s">
        <v>210</v>
      </c>
      <c r="CBO51" t="s">
        <v>210</v>
      </c>
      <c r="CBP51" t="s">
        <v>210</v>
      </c>
      <c r="CBQ51" t="s">
        <v>210</v>
      </c>
      <c r="CBR51" t="s">
        <v>210</v>
      </c>
      <c r="CBS51" t="s">
        <v>210</v>
      </c>
      <c r="CBT51" t="s">
        <v>210</v>
      </c>
      <c r="CBU51" t="s">
        <v>210</v>
      </c>
      <c r="CBV51" t="s">
        <v>210</v>
      </c>
      <c r="CBW51" t="s">
        <v>210</v>
      </c>
      <c r="CBX51" t="s">
        <v>210</v>
      </c>
      <c r="CBY51" t="s">
        <v>210</v>
      </c>
      <c r="CBZ51" t="s">
        <v>210</v>
      </c>
      <c r="CCA51" t="s">
        <v>210</v>
      </c>
      <c r="CCB51" t="s">
        <v>210</v>
      </c>
      <c r="CCC51" t="s">
        <v>210</v>
      </c>
      <c r="CCD51" t="s">
        <v>210</v>
      </c>
      <c r="CCE51" t="s">
        <v>210</v>
      </c>
      <c r="CCF51" t="s">
        <v>210</v>
      </c>
      <c r="CCG51" t="s">
        <v>210</v>
      </c>
      <c r="CCH51" t="s">
        <v>210</v>
      </c>
      <c r="CCI51" t="s">
        <v>210</v>
      </c>
      <c r="CCJ51" t="s">
        <v>210</v>
      </c>
      <c r="CCK51" t="s">
        <v>210</v>
      </c>
      <c r="CCL51" t="s">
        <v>210</v>
      </c>
      <c r="CCM51" t="s">
        <v>210</v>
      </c>
      <c r="CCN51" t="s">
        <v>210</v>
      </c>
      <c r="CCO51" t="s">
        <v>210</v>
      </c>
      <c r="CCP51" t="s">
        <v>210</v>
      </c>
      <c r="CCQ51" t="s">
        <v>210</v>
      </c>
      <c r="CCR51" t="s">
        <v>210</v>
      </c>
      <c r="CCS51" t="s">
        <v>210</v>
      </c>
      <c r="CCT51" t="s">
        <v>210</v>
      </c>
      <c r="CCU51" t="s">
        <v>210</v>
      </c>
      <c r="CCV51" t="s">
        <v>210</v>
      </c>
      <c r="CCW51" t="s">
        <v>210</v>
      </c>
      <c r="CCX51" t="s">
        <v>210</v>
      </c>
      <c r="CCY51" t="s">
        <v>210</v>
      </c>
      <c r="CCZ51" t="s">
        <v>210</v>
      </c>
      <c r="CDA51" t="s">
        <v>210</v>
      </c>
      <c r="CDB51" t="s">
        <v>210</v>
      </c>
      <c r="CDC51" t="s">
        <v>210</v>
      </c>
      <c r="CDD51" t="s">
        <v>210</v>
      </c>
      <c r="CDE51" t="s">
        <v>210</v>
      </c>
      <c r="CDF51" t="s">
        <v>210</v>
      </c>
      <c r="CDG51" t="s">
        <v>210</v>
      </c>
      <c r="CDH51" t="s">
        <v>210</v>
      </c>
      <c r="CDI51" t="s">
        <v>210</v>
      </c>
      <c r="CDJ51" t="s">
        <v>210</v>
      </c>
      <c r="CDK51" t="s">
        <v>210</v>
      </c>
      <c r="CDL51" t="s">
        <v>210</v>
      </c>
      <c r="CDM51" t="s">
        <v>210</v>
      </c>
      <c r="CDN51" t="s">
        <v>210</v>
      </c>
      <c r="CDO51" t="s">
        <v>210</v>
      </c>
      <c r="CDP51" t="s">
        <v>210</v>
      </c>
      <c r="CDQ51" t="s">
        <v>210</v>
      </c>
      <c r="CDR51" t="s">
        <v>210</v>
      </c>
      <c r="CDS51" t="s">
        <v>210</v>
      </c>
      <c r="CDT51" t="s">
        <v>210</v>
      </c>
      <c r="CDU51" t="s">
        <v>210</v>
      </c>
      <c r="CDV51" t="s">
        <v>210</v>
      </c>
      <c r="CDW51" t="s">
        <v>210</v>
      </c>
      <c r="CDX51" t="s">
        <v>210</v>
      </c>
      <c r="CDY51" t="s">
        <v>210</v>
      </c>
      <c r="CDZ51" t="s">
        <v>210</v>
      </c>
      <c r="CEA51" t="s">
        <v>210</v>
      </c>
      <c r="CEB51" t="s">
        <v>210</v>
      </c>
      <c r="CEC51" t="s">
        <v>210</v>
      </c>
      <c r="CED51" t="s">
        <v>210</v>
      </c>
      <c r="CEE51" t="s">
        <v>210</v>
      </c>
      <c r="CEF51" t="s">
        <v>210</v>
      </c>
      <c r="CEG51" t="s">
        <v>210</v>
      </c>
      <c r="CEH51" t="s">
        <v>210</v>
      </c>
      <c r="CEI51" t="s">
        <v>210</v>
      </c>
      <c r="CEJ51" t="s">
        <v>210</v>
      </c>
      <c r="CEK51" t="s">
        <v>210</v>
      </c>
      <c r="CEL51" t="s">
        <v>210</v>
      </c>
      <c r="CEM51" t="s">
        <v>210</v>
      </c>
      <c r="CEN51" t="s">
        <v>210</v>
      </c>
      <c r="CEO51" t="s">
        <v>210</v>
      </c>
      <c r="CEP51" t="s">
        <v>210</v>
      </c>
      <c r="CEQ51" t="s">
        <v>210</v>
      </c>
      <c r="CER51" t="s">
        <v>210</v>
      </c>
      <c r="CES51" t="s">
        <v>210</v>
      </c>
      <c r="CET51" t="s">
        <v>210</v>
      </c>
      <c r="CEU51" t="s">
        <v>210</v>
      </c>
      <c r="CEV51" t="s">
        <v>210</v>
      </c>
      <c r="CEW51" t="s">
        <v>210</v>
      </c>
      <c r="CEX51" t="s">
        <v>210</v>
      </c>
      <c r="CEY51" t="s">
        <v>210</v>
      </c>
      <c r="CEZ51" t="s">
        <v>210</v>
      </c>
      <c r="CFA51" t="s">
        <v>210</v>
      </c>
      <c r="CFB51" t="s">
        <v>210</v>
      </c>
      <c r="CFC51" t="s">
        <v>210</v>
      </c>
      <c r="CFD51" t="s">
        <v>210</v>
      </c>
      <c r="CFE51" t="s">
        <v>210</v>
      </c>
      <c r="CFF51" t="s">
        <v>210</v>
      </c>
      <c r="CFG51" t="s">
        <v>210</v>
      </c>
      <c r="CFH51" t="s">
        <v>210</v>
      </c>
      <c r="CFI51" t="s">
        <v>210</v>
      </c>
      <c r="CFJ51" t="s">
        <v>210</v>
      </c>
      <c r="CFK51" t="s">
        <v>210</v>
      </c>
      <c r="CFL51" t="s">
        <v>210</v>
      </c>
      <c r="CFM51" t="s">
        <v>210</v>
      </c>
      <c r="CFN51" t="s">
        <v>210</v>
      </c>
      <c r="CFO51" t="s">
        <v>210</v>
      </c>
      <c r="CFP51" t="s">
        <v>210</v>
      </c>
      <c r="CFQ51" t="s">
        <v>210</v>
      </c>
      <c r="CFR51" t="s">
        <v>210</v>
      </c>
      <c r="CFS51" t="s">
        <v>210</v>
      </c>
      <c r="CFT51" t="s">
        <v>210</v>
      </c>
      <c r="CFU51" t="s">
        <v>210</v>
      </c>
      <c r="CFV51" t="s">
        <v>210</v>
      </c>
      <c r="CFW51" t="s">
        <v>210</v>
      </c>
      <c r="CFX51" t="s">
        <v>210</v>
      </c>
      <c r="CFY51" t="s">
        <v>210</v>
      </c>
      <c r="CFZ51" t="s">
        <v>210</v>
      </c>
      <c r="CGA51" t="s">
        <v>210</v>
      </c>
      <c r="CGB51" t="s">
        <v>210</v>
      </c>
      <c r="CGC51" t="s">
        <v>210</v>
      </c>
      <c r="CGD51" t="s">
        <v>210</v>
      </c>
      <c r="CGE51" t="s">
        <v>210</v>
      </c>
      <c r="CGF51" t="s">
        <v>210</v>
      </c>
      <c r="CGG51" t="s">
        <v>210</v>
      </c>
      <c r="CGH51" t="s">
        <v>210</v>
      </c>
      <c r="CGI51" t="s">
        <v>210</v>
      </c>
      <c r="CGJ51" t="s">
        <v>210</v>
      </c>
      <c r="CGK51" t="s">
        <v>210</v>
      </c>
      <c r="CGL51" t="s">
        <v>210</v>
      </c>
      <c r="CGM51" t="s">
        <v>210</v>
      </c>
      <c r="CGN51" t="s">
        <v>210</v>
      </c>
      <c r="CGO51" t="s">
        <v>210</v>
      </c>
      <c r="CGP51" t="s">
        <v>210</v>
      </c>
      <c r="CGQ51" t="s">
        <v>210</v>
      </c>
      <c r="CGR51" t="s">
        <v>210</v>
      </c>
      <c r="CGS51" t="s">
        <v>210</v>
      </c>
      <c r="CGT51" t="s">
        <v>210</v>
      </c>
      <c r="CGU51" t="s">
        <v>210</v>
      </c>
      <c r="CGV51" t="s">
        <v>210</v>
      </c>
      <c r="CGW51" t="s">
        <v>210</v>
      </c>
      <c r="CGX51" t="s">
        <v>210</v>
      </c>
      <c r="CGY51" t="s">
        <v>210</v>
      </c>
      <c r="CGZ51" t="s">
        <v>210</v>
      </c>
      <c r="CHA51" t="s">
        <v>210</v>
      </c>
      <c r="CHB51" t="s">
        <v>210</v>
      </c>
      <c r="CHC51" t="s">
        <v>210</v>
      </c>
      <c r="CHD51" t="s">
        <v>210</v>
      </c>
      <c r="CHE51" t="s">
        <v>210</v>
      </c>
      <c r="CHF51" t="s">
        <v>210</v>
      </c>
      <c r="CHG51" t="s">
        <v>210</v>
      </c>
      <c r="CHH51" t="s">
        <v>210</v>
      </c>
      <c r="CHI51" t="s">
        <v>210</v>
      </c>
      <c r="CHJ51" t="s">
        <v>210</v>
      </c>
      <c r="CHK51" t="s">
        <v>210</v>
      </c>
      <c r="CHL51" t="s">
        <v>210</v>
      </c>
      <c r="CHM51" t="s">
        <v>210</v>
      </c>
      <c r="CHN51" t="s">
        <v>210</v>
      </c>
      <c r="CHO51" t="s">
        <v>210</v>
      </c>
      <c r="CHP51" t="s">
        <v>210</v>
      </c>
      <c r="CHQ51" t="s">
        <v>210</v>
      </c>
      <c r="CHR51" t="s">
        <v>210</v>
      </c>
      <c r="CHS51" t="s">
        <v>210</v>
      </c>
      <c r="CHT51" t="s">
        <v>210</v>
      </c>
      <c r="CHU51" t="s">
        <v>210</v>
      </c>
      <c r="CHV51" t="s">
        <v>210</v>
      </c>
      <c r="CHW51" t="s">
        <v>210</v>
      </c>
      <c r="CHX51" t="s">
        <v>210</v>
      </c>
      <c r="CHY51" t="s">
        <v>210</v>
      </c>
      <c r="CHZ51" t="s">
        <v>210</v>
      </c>
      <c r="CIA51" t="s">
        <v>210</v>
      </c>
      <c r="CIB51" t="s">
        <v>210</v>
      </c>
      <c r="CIC51" t="s">
        <v>210</v>
      </c>
      <c r="CID51" t="s">
        <v>210</v>
      </c>
      <c r="CIE51" t="s">
        <v>210</v>
      </c>
      <c r="CIF51" t="s">
        <v>210</v>
      </c>
      <c r="CIG51" t="s">
        <v>210</v>
      </c>
      <c r="CIH51" t="s">
        <v>210</v>
      </c>
      <c r="CII51" t="s">
        <v>210</v>
      </c>
      <c r="CIJ51" t="s">
        <v>210</v>
      </c>
      <c r="CIK51" t="s">
        <v>210</v>
      </c>
      <c r="CIL51" t="s">
        <v>210</v>
      </c>
      <c r="CIM51" t="s">
        <v>210</v>
      </c>
      <c r="CIN51" t="s">
        <v>210</v>
      </c>
      <c r="CIO51" t="s">
        <v>210</v>
      </c>
      <c r="CIP51" t="s">
        <v>210</v>
      </c>
      <c r="CIQ51" t="s">
        <v>210</v>
      </c>
      <c r="CIR51" t="s">
        <v>210</v>
      </c>
      <c r="CIS51" t="s">
        <v>210</v>
      </c>
      <c r="CIT51" t="s">
        <v>210</v>
      </c>
      <c r="CIU51" t="s">
        <v>210</v>
      </c>
      <c r="CIV51" t="s">
        <v>210</v>
      </c>
      <c r="CIW51" t="s">
        <v>210</v>
      </c>
      <c r="CIX51" t="s">
        <v>210</v>
      </c>
      <c r="CIY51" t="s">
        <v>210</v>
      </c>
      <c r="CIZ51" t="s">
        <v>210</v>
      </c>
      <c r="CJA51" t="s">
        <v>210</v>
      </c>
      <c r="CJB51" t="s">
        <v>210</v>
      </c>
      <c r="CJC51" t="s">
        <v>210</v>
      </c>
      <c r="CJD51" t="s">
        <v>210</v>
      </c>
      <c r="CJE51" t="s">
        <v>210</v>
      </c>
      <c r="CJF51" t="s">
        <v>210</v>
      </c>
      <c r="CJG51" t="s">
        <v>210</v>
      </c>
      <c r="CJH51" t="s">
        <v>210</v>
      </c>
      <c r="CJI51" t="s">
        <v>210</v>
      </c>
      <c r="CJJ51" t="s">
        <v>210</v>
      </c>
      <c r="CJK51" t="s">
        <v>210</v>
      </c>
      <c r="CJL51" t="s">
        <v>210</v>
      </c>
      <c r="CJM51" t="s">
        <v>210</v>
      </c>
      <c r="CJN51" t="s">
        <v>210</v>
      </c>
      <c r="CJO51" t="s">
        <v>210</v>
      </c>
      <c r="CJP51" t="s">
        <v>210</v>
      </c>
      <c r="CJQ51" t="s">
        <v>210</v>
      </c>
      <c r="CJR51" t="s">
        <v>210</v>
      </c>
      <c r="CJS51" t="s">
        <v>210</v>
      </c>
      <c r="CJT51" t="s">
        <v>210</v>
      </c>
      <c r="CJU51" t="s">
        <v>210</v>
      </c>
      <c r="CJV51" t="s">
        <v>210</v>
      </c>
      <c r="CJW51" t="s">
        <v>210</v>
      </c>
      <c r="CJX51" t="s">
        <v>210</v>
      </c>
      <c r="CJY51" t="s">
        <v>210</v>
      </c>
      <c r="CJZ51" t="s">
        <v>210</v>
      </c>
      <c r="CKA51" t="s">
        <v>210</v>
      </c>
      <c r="CKB51" t="s">
        <v>210</v>
      </c>
      <c r="CKC51" t="s">
        <v>210</v>
      </c>
      <c r="CKD51" t="s">
        <v>210</v>
      </c>
      <c r="CKE51" t="s">
        <v>210</v>
      </c>
      <c r="CKF51" t="s">
        <v>210</v>
      </c>
      <c r="CKG51" t="s">
        <v>210</v>
      </c>
      <c r="CKH51" t="s">
        <v>210</v>
      </c>
      <c r="CKI51" t="s">
        <v>210</v>
      </c>
      <c r="CKJ51" t="s">
        <v>210</v>
      </c>
      <c r="CKK51" t="s">
        <v>210</v>
      </c>
      <c r="CKL51" t="s">
        <v>210</v>
      </c>
      <c r="CKM51" t="s">
        <v>210</v>
      </c>
      <c r="CKN51" t="s">
        <v>210</v>
      </c>
      <c r="CKO51" t="s">
        <v>210</v>
      </c>
      <c r="CKP51" t="s">
        <v>210</v>
      </c>
      <c r="CKQ51" t="s">
        <v>210</v>
      </c>
      <c r="CKR51" t="s">
        <v>210</v>
      </c>
      <c r="CKS51" t="s">
        <v>210</v>
      </c>
      <c r="CKT51" t="s">
        <v>210</v>
      </c>
      <c r="CKU51" t="s">
        <v>210</v>
      </c>
      <c r="CKV51" t="s">
        <v>210</v>
      </c>
      <c r="CKW51" t="s">
        <v>210</v>
      </c>
      <c r="CKX51" t="s">
        <v>210</v>
      </c>
      <c r="CKY51" t="s">
        <v>210</v>
      </c>
      <c r="CKZ51" t="s">
        <v>210</v>
      </c>
      <c r="CLA51" t="s">
        <v>210</v>
      </c>
      <c r="CLB51" t="s">
        <v>210</v>
      </c>
      <c r="CLC51" t="s">
        <v>210</v>
      </c>
      <c r="CLD51" t="s">
        <v>210</v>
      </c>
      <c r="CLE51" t="s">
        <v>210</v>
      </c>
      <c r="CLF51" t="s">
        <v>210</v>
      </c>
      <c r="CLG51" t="s">
        <v>210</v>
      </c>
      <c r="CLH51" t="s">
        <v>210</v>
      </c>
      <c r="CLI51" t="s">
        <v>210</v>
      </c>
      <c r="CLJ51" t="s">
        <v>210</v>
      </c>
      <c r="CLK51" t="s">
        <v>210</v>
      </c>
      <c r="CLL51" t="s">
        <v>210</v>
      </c>
      <c r="CLM51" t="s">
        <v>210</v>
      </c>
      <c r="CLN51" t="s">
        <v>210</v>
      </c>
      <c r="CLO51" t="s">
        <v>210</v>
      </c>
      <c r="CLP51" t="s">
        <v>210</v>
      </c>
      <c r="CLQ51" t="s">
        <v>210</v>
      </c>
      <c r="CLR51" t="s">
        <v>210</v>
      </c>
      <c r="CLS51" t="s">
        <v>210</v>
      </c>
      <c r="CLT51" t="s">
        <v>210</v>
      </c>
      <c r="CLU51" t="s">
        <v>210</v>
      </c>
      <c r="CLV51" t="s">
        <v>210</v>
      </c>
      <c r="CLW51" t="s">
        <v>210</v>
      </c>
      <c r="CLX51" t="s">
        <v>210</v>
      </c>
      <c r="CLY51" t="s">
        <v>210</v>
      </c>
      <c r="CLZ51" t="s">
        <v>210</v>
      </c>
      <c r="CMA51" t="s">
        <v>210</v>
      </c>
      <c r="CMB51" t="s">
        <v>210</v>
      </c>
      <c r="CMC51" t="s">
        <v>210</v>
      </c>
      <c r="CMD51" t="s">
        <v>210</v>
      </c>
      <c r="CME51" t="s">
        <v>210</v>
      </c>
      <c r="CMF51" t="s">
        <v>210</v>
      </c>
      <c r="CMG51" t="s">
        <v>210</v>
      </c>
      <c r="CMH51" t="s">
        <v>210</v>
      </c>
      <c r="CMI51" t="s">
        <v>210</v>
      </c>
      <c r="CMJ51" t="s">
        <v>210</v>
      </c>
      <c r="CMK51" t="s">
        <v>210</v>
      </c>
      <c r="CML51" t="s">
        <v>210</v>
      </c>
      <c r="CMM51" t="s">
        <v>210</v>
      </c>
      <c r="CMN51" t="s">
        <v>210</v>
      </c>
      <c r="CMO51" t="s">
        <v>210</v>
      </c>
      <c r="CMP51" t="s">
        <v>210</v>
      </c>
      <c r="CMQ51" t="s">
        <v>210</v>
      </c>
      <c r="CMR51" t="s">
        <v>210</v>
      </c>
      <c r="CMS51" t="s">
        <v>210</v>
      </c>
      <c r="CMT51" t="s">
        <v>210</v>
      </c>
      <c r="CMU51" t="s">
        <v>210</v>
      </c>
      <c r="CMV51" t="s">
        <v>210</v>
      </c>
      <c r="CMW51" t="s">
        <v>210</v>
      </c>
      <c r="CMX51" t="s">
        <v>210</v>
      </c>
      <c r="CMY51" t="s">
        <v>210</v>
      </c>
      <c r="CMZ51" t="s">
        <v>210</v>
      </c>
      <c r="CNA51" t="s">
        <v>210</v>
      </c>
      <c r="CNB51" t="s">
        <v>210</v>
      </c>
      <c r="CNC51" t="s">
        <v>210</v>
      </c>
      <c r="CND51" t="s">
        <v>210</v>
      </c>
      <c r="CNE51" t="s">
        <v>210</v>
      </c>
      <c r="CNF51" t="s">
        <v>210</v>
      </c>
      <c r="CNG51" t="s">
        <v>210</v>
      </c>
      <c r="CNH51" t="s">
        <v>210</v>
      </c>
      <c r="CNI51" t="s">
        <v>210</v>
      </c>
      <c r="CNJ51" t="s">
        <v>210</v>
      </c>
      <c r="CNK51" t="s">
        <v>210</v>
      </c>
      <c r="CNL51" t="s">
        <v>210</v>
      </c>
      <c r="CNM51" t="s">
        <v>210</v>
      </c>
      <c r="CNN51" t="s">
        <v>210</v>
      </c>
      <c r="CNO51" t="s">
        <v>210</v>
      </c>
      <c r="CNP51" t="s">
        <v>210</v>
      </c>
      <c r="CNQ51" t="s">
        <v>210</v>
      </c>
      <c r="CNR51" t="s">
        <v>210</v>
      </c>
      <c r="CNS51" t="s">
        <v>210</v>
      </c>
      <c r="CNT51" t="s">
        <v>210</v>
      </c>
      <c r="CNU51" t="s">
        <v>210</v>
      </c>
      <c r="CNV51" t="s">
        <v>210</v>
      </c>
      <c r="CNW51" t="s">
        <v>210</v>
      </c>
      <c r="CNX51" t="s">
        <v>210</v>
      </c>
      <c r="CNY51" t="s">
        <v>210</v>
      </c>
      <c r="CNZ51" t="s">
        <v>210</v>
      </c>
      <c r="COA51" t="s">
        <v>210</v>
      </c>
      <c r="COB51" t="s">
        <v>210</v>
      </c>
      <c r="COC51" t="s">
        <v>210</v>
      </c>
      <c r="COD51" t="s">
        <v>210</v>
      </c>
      <c r="COE51" t="s">
        <v>210</v>
      </c>
      <c r="COF51" t="s">
        <v>210</v>
      </c>
      <c r="COG51" t="s">
        <v>210</v>
      </c>
      <c r="COH51" t="s">
        <v>210</v>
      </c>
      <c r="COI51" t="s">
        <v>210</v>
      </c>
      <c r="COJ51" t="s">
        <v>210</v>
      </c>
      <c r="COK51" t="s">
        <v>210</v>
      </c>
      <c r="COL51" t="s">
        <v>210</v>
      </c>
      <c r="COM51" t="s">
        <v>210</v>
      </c>
      <c r="CON51" t="s">
        <v>210</v>
      </c>
      <c r="COO51" t="s">
        <v>210</v>
      </c>
      <c r="COP51" t="s">
        <v>210</v>
      </c>
      <c r="COQ51" t="s">
        <v>210</v>
      </c>
      <c r="COR51" t="s">
        <v>210</v>
      </c>
      <c r="COS51" t="s">
        <v>210</v>
      </c>
      <c r="COT51" t="s">
        <v>210</v>
      </c>
      <c r="COU51" t="s">
        <v>210</v>
      </c>
      <c r="COV51" t="s">
        <v>210</v>
      </c>
      <c r="COW51" t="s">
        <v>210</v>
      </c>
      <c r="COX51" t="s">
        <v>210</v>
      </c>
      <c r="COY51" t="s">
        <v>210</v>
      </c>
      <c r="COZ51" t="s">
        <v>210</v>
      </c>
      <c r="CPA51" t="s">
        <v>210</v>
      </c>
      <c r="CPB51" t="s">
        <v>210</v>
      </c>
      <c r="CPC51" t="s">
        <v>210</v>
      </c>
      <c r="CPD51" t="s">
        <v>210</v>
      </c>
      <c r="CPE51" t="s">
        <v>210</v>
      </c>
      <c r="CPF51" t="s">
        <v>210</v>
      </c>
      <c r="CPG51" t="s">
        <v>210</v>
      </c>
      <c r="CPH51" t="s">
        <v>210</v>
      </c>
      <c r="CPI51" t="s">
        <v>210</v>
      </c>
      <c r="CPJ51" t="s">
        <v>210</v>
      </c>
      <c r="CPK51" t="s">
        <v>210</v>
      </c>
      <c r="CPL51" t="s">
        <v>210</v>
      </c>
      <c r="CPM51" t="s">
        <v>210</v>
      </c>
      <c r="CPN51" t="s">
        <v>210</v>
      </c>
      <c r="CPO51" t="s">
        <v>210</v>
      </c>
      <c r="CPP51" t="s">
        <v>210</v>
      </c>
      <c r="CPQ51" t="s">
        <v>210</v>
      </c>
      <c r="CPR51" t="s">
        <v>210</v>
      </c>
      <c r="CPS51" t="s">
        <v>210</v>
      </c>
      <c r="CPT51" t="s">
        <v>210</v>
      </c>
      <c r="CPU51" t="s">
        <v>210</v>
      </c>
      <c r="CPV51" t="s">
        <v>210</v>
      </c>
      <c r="CPW51" t="s">
        <v>210</v>
      </c>
      <c r="CPX51" t="s">
        <v>210</v>
      </c>
      <c r="CPY51" t="s">
        <v>210</v>
      </c>
      <c r="CPZ51" t="s">
        <v>210</v>
      </c>
      <c r="CQA51" t="s">
        <v>210</v>
      </c>
      <c r="CQB51" t="s">
        <v>210</v>
      </c>
      <c r="CQC51" t="s">
        <v>210</v>
      </c>
      <c r="CQD51" t="s">
        <v>210</v>
      </c>
      <c r="CQE51" t="s">
        <v>210</v>
      </c>
      <c r="CQF51" t="s">
        <v>210</v>
      </c>
      <c r="CQG51" t="s">
        <v>210</v>
      </c>
      <c r="CQH51" t="s">
        <v>210</v>
      </c>
      <c r="CQI51" t="s">
        <v>210</v>
      </c>
      <c r="CQJ51" t="s">
        <v>210</v>
      </c>
      <c r="CQK51" t="s">
        <v>210</v>
      </c>
      <c r="CQL51" t="s">
        <v>210</v>
      </c>
      <c r="CQM51" t="s">
        <v>210</v>
      </c>
      <c r="CQN51" t="s">
        <v>210</v>
      </c>
      <c r="CQO51" t="s">
        <v>210</v>
      </c>
      <c r="CQP51" t="s">
        <v>210</v>
      </c>
      <c r="CQQ51" t="s">
        <v>210</v>
      </c>
      <c r="CQR51" t="s">
        <v>210</v>
      </c>
      <c r="CQS51" t="s">
        <v>210</v>
      </c>
      <c r="CQT51" t="s">
        <v>210</v>
      </c>
      <c r="CQU51" t="s">
        <v>210</v>
      </c>
      <c r="CQV51" t="s">
        <v>210</v>
      </c>
      <c r="CQW51" t="s">
        <v>210</v>
      </c>
      <c r="CQX51" t="s">
        <v>210</v>
      </c>
      <c r="CQY51" t="s">
        <v>210</v>
      </c>
      <c r="CQZ51" t="s">
        <v>210</v>
      </c>
      <c r="CRA51" t="s">
        <v>210</v>
      </c>
      <c r="CRB51" t="s">
        <v>210</v>
      </c>
      <c r="CRC51" t="s">
        <v>210</v>
      </c>
      <c r="CRD51" t="s">
        <v>210</v>
      </c>
      <c r="CRE51" t="s">
        <v>210</v>
      </c>
      <c r="CRF51" t="s">
        <v>210</v>
      </c>
      <c r="CRG51" t="s">
        <v>210</v>
      </c>
      <c r="CRH51" t="s">
        <v>210</v>
      </c>
      <c r="CRI51" t="s">
        <v>210</v>
      </c>
      <c r="CRJ51" t="s">
        <v>210</v>
      </c>
      <c r="CRK51" t="s">
        <v>210</v>
      </c>
      <c r="CRL51" t="s">
        <v>210</v>
      </c>
      <c r="CRM51" t="s">
        <v>210</v>
      </c>
      <c r="CRN51" t="s">
        <v>210</v>
      </c>
      <c r="CRO51" t="s">
        <v>210</v>
      </c>
      <c r="CRP51" t="s">
        <v>210</v>
      </c>
      <c r="CRQ51" t="s">
        <v>210</v>
      </c>
      <c r="CRR51" t="s">
        <v>210</v>
      </c>
      <c r="CRS51" t="s">
        <v>210</v>
      </c>
      <c r="CRT51" t="s">
        <v>210</v>
      </c>
      <c r="CRU51" t="s">
        <v>210</v>
      </c>
      <c r="CRV51" t="s">
        <v>210</v>
      </c>
      <c r="CRW51" t="s">
        <v>210</v>
      </c>
      <c r="CRX51" t="s">
        <v>210</v>
      </c>
      <c r="CRY51" t="s">
        <v>210</v>
      </c>
      <c r="CRZ51" t="s">
        <v>210</v>
      </c>
      <c r="CSA51" t="s">
        <v>210</v>
      </c>
      <c r="CSB51" t="s">
        <v>210</v>
      </c>
      <c r="CSC51" t="s">
        <v>210</v>
      </c>
      <c r="CSD51" t="s">
        <v>210</v>
      </c>
      <c r="CSE51" t="s">
        <v>210</v>
      </c>
      <c r="CSF51" t="s">
        <v>210</v>
      </c>
      <c r="CSG51" t="s">
        <v>210</v>
      </c>
      <c r="CSH51" t="s">
        <v>210</v>
      </c>
      <c r="CSI51" t="s">
        <v>210</v>
      </c>
      <c r="CSJ51" t="s">
        <v>210</v>
      </c>
      <c r="CSK51" t="s">
        <v>210</v>
      </c>
      <c r="CSL51" t="s">
        <v>210</v>
      </c>
      <c r="CSM51" t="s">
        <v>210</v>
      </c>
      <c r="CSN51" t="s">
        <v>210</v>
      </c>
      <c r="CSO51" t="s">
        <v>210</v>
      </c>
      <c r="CSP51" t="s">
        <v>210</v>
      </c>
      <c r="CSQ51" t="s">
        <v>210</v>
      </c>
      <c r="CSR51" t="s">
        <v>210</v>
      </c>
      <c r="CSS51" t="s">
        <v>210</v>
      </c>
      <c r="CST51" t="s">
        <v>210</v>
      </c>
      <c r="CSU51" t="s">
        <v>210</v>
      </c>
      <c r="CSV51" t="s">
        <v>210</v>
      </c>
      <c r="CSW51" t="s">
        <v>210</v>
      </c>
      <c r="CSX51" t="s">
        <v>210</v>
      </c>
      <c r="CSY51" t="s">
        <v>210</v>
      </c>
      <c r="CSZ51" t="s">
        <v>210</v>
      </c>
      <c r="CTA51" t="s">
        <v>210</v>
      </c>
      <c r="CTB51" t="s">
        <v>210</v>
      </c>
      <c r="CTC51" t="s">
        <v>210</v>
      </c>
      <c r="CTD51" t="s">
        <v>210</v>
      </c>
      <c r="CTE51" t="s">
        <v>210</v>
      </c>
      <c r="CTF51" t="s">
        <v>210</v>
      </c>
      <c r="CTG51" t="s">
        <v>210</v>
      </c>
      <c r="CTH51" t="s">
        <v>210</v>
      </c>
      <c r="CTI51" t="s">
        <v>210</v>
      </c>
      <c r="CTJ51" t="s">
        <v>210</v>
      </c>
      <c r="CTK51" t="s">
        <v>210</v>
      </c>
      <c r="CTL51" t="s">
        <v>210</v>
      </c>
      <c r="CTM51" t="s">
        <v>210</v>
      </c>
      <c r="CTN51" t="s">
        <v>210</v>
      </c>
      <c r="CTO51" t="s">
        <v>210</v>
      </c>
      <c r="CTP51" t="s">
        <v>210</v>
      </c>
      <c r="CTQ51" t="s">
        <v>210</v>
      </c>
      <c r="CTR51" t="s">
        <v>210</v>
      </c>
      <c r="CTS51" t="s">
        <v>210</v>
      </c>
      <c r="CTT51" t="s">
        <v>210</v>
      </c>
      <c r="CTU51" t="s">
        <v>210</v>
      </c>
      <c r="CTV51" t="s">
        <v>210</v>
      </c>
      <c r="CTW51" t="s">
        <v>210</v>
      </c>
      <c r="CTX51" t="s">
        <v>210</v>
      </c>
      <c r="CTY51" t="s">
        <v>210</v>
      </c>
      <c r="CTZ51" t="s">
        <v>210</v>
      </c>
      <c r="CUA51" t="s">
        <v>210</v>
      </c>
      <c r="CUB51" t="s">
        <v>210</v>
      </c>
      <c r="CUC51" t="s">
        <v>210</v>
      </c>
      <c r="CUD51" t="s">
        <v>210</v>
      </c>
      <c r="CUE51" t="s">
        <v>210</v>
      </c>
      <c r="CUF51" t="s">
        <v>210</v>
      </c>
      <c r="CUG51" t="s">
        <v>210</v>
      </c>
      <c r="CUH51" t="s">
        <v>210</v>
      </c>
      <c r="CUI51" t="s">
        <v>210</v>
      </c>
      <c r="CUJ51" t="s">
        <v>210</v>
      </c>
      <c r="CUK51" t="s">
        <v>210</v>
      </c>
      <c r="CUL51" t="s">
        <v>210</v>
      </c>
      <c r="CUM51" t="s">
        <v>210</v>
      </c>
      <c r="CUN51" t="s">
        <v>210</v>
      </c>
      <c r="CUO51" t="s">
        <v>210</v>
      </c>
      <c r="CUP51" t="s">
        <v>210</v>
      </c>
      <c r="CUQ51" t="s">
        <v>210</v>
      </c>
      <c r="CUR51" t="s">
        <v>210</v>
      </c>
      <c r="CUS51" t="s">
        <v>210</v>
      </c>
      <c r="CUT51" t="s">
        <v>210</v>
      </c>
      <c r="CUU51" t="s">
        <v>210</v>
      </c>
      <c r="CUV51" t="s">
        <v>210</v>
      </c>
      <c r="CUW51" t="s">
        <v>210</v>
      </c>
      <c r="CUX51" t="s">
        <v>210</v>
      </c>
      <c r="CUY51" t="s">
        <v>210</v>
      </c>
      <c r="CUZ51" t="s">
        <v>210</v>
      </c>
      <c r="CVA51" t="s">
        <v>210</v>
      </c>
      <c r="CVB51" t="s">
        <v>210</v>
      </c>
      <c r="CVC51" t="s">
        <v>210</v>
      </c>
      <c r="CVD51" t="s">
        <v>210</v>
      </c>
      <c r="CVE51" t="s">
        <v>210</v>
      </c>
      <c r="CVF51" t="s">
        <v>210</v>
      </c>
      <c r="CVG51" t="s">
        <v>210</v>
      </c>
      <c r="CVH51" t="s">
        <v>210</v>
      </c>
      <c r="CVI51" t="s">
        <v>210</v>
      </c>
      <c r="CVJ51" t="s">
        <v>210</v>
      </c>
      <c r="CVK51" t="s">
        <v>210</v>
      </c>
      <c r="CVL51" t="s">
        <v>210</v>
      </c>
      <c r="CVM51" t="s">
        <v>210</v>
      </c>
      <c r="CVN51" t="s">
        <v>210</v>
      </c>
      <c r="CVO51" t="s">
        <v>210</v>
      </c>
      <c r="CVP51" t="s">
        <v>210</v>
      </c>
      <c r="CVQ51" t="s">
        <v>210</v>
      </c>
      <c r="CVR51" t="s">
        <v>210</v>
      </c>
      <c r="CVS51" t="s">
        <v>210</v>
      </c>
      <c r="CVT51" t="s">
        <v>210</v>
      </c>
      <c r="CVU51" t="s">
        <v>210</v>
      </c>
      <c r="CVV51" t="s">
        <v>210</v>
      </c>
      <c r="CVW51" t="s">
        <v>210</v>
      </c>
      <c r="CVX51" t="s">
        <v>210</v>
      </c>
      <c r="CVY51" t="s">
        <v>210</v>
      </c>
      <c r="CVZ51" t="s">
        <v>210</v>
      </c>
      <c r="CWA51" t="s">
        <v>210</v>
      </c>
      <c r="CWB51" t="s">
        <v>210</v>
      </c>
      <c r="CWC51" t="s">
        <v>210</v>
      </c>
      <c r="CWD51" t="s">
        <v>210</v>
      </c>
      <c r="CWE51" t="s">
        <v>210</v>
      </c>
      <c r="CWF51" t="s">
        <v>210</v>
      </c>
      <c r="CWG51" t="s">
        <v>210</v>
      </c>
      <c r="CWH51" t="s">
        <v>210</v>
      </c>
      <c r="CWI51" t="s">
        <v>210</v>
      </c>
      <c r="CWJ51" t="s">
        <v>210</v>
      </c>
      <c r="CWK51" t="s">
        <v>210</v>
      </c>
      <c r="CWL51" t="s">
        <v>210</v>
      </c>
      <c r="CWM51" t="s">
        <v>210</v>
      </c>
      <c r="CWN51" t="s">
        <v>210</v>
      </c>
      <c r="CWO51" t="s">
        <v>210</v>
      </c>
      <c r="CWP51" t="s">
        <v>210</v>
      </c>
      <c r="CWQ51" t="s">
        <v>210</v>
      </c>
      <c r="CWR51" t="s">
        <v>210</v>
      </c>
      <c r="CWS51" t="s">
        <v>210</v>
      </c>
      <c r="CWT51" t="s">
        <v>210</v>
      </c>
      <c r="CWU51" t="s">
        <v>210</v>
      </c>
      <c r="CWV51" t="s">
        <v>210</v>
      </c>
      <c r="CWW51" t="s">
        <v>210</v>
      </c>
      <c r="CWX51" t="s">
        <v>210</v>
      </c>
      <c r="CWY51" t="s">
        <v>210</v>
      </c>
      <c r="CWZ51" t="s">
        <v>210</v>
      </c>
      <c r="CXA51" t="s">
        <v>210</v>
      </c>
      <c r="CXB51" t="s">
        <v>210</v>
      </c>
      <c r="CXC51" t="s">
        <v>210</v>
      </c>
      <c r="CXD51" t="s">
        <v>210</v>
      </c>
      <c r="CXE51" t="s">
        <v>210</v>
      </c>
      <c r="CXF51" t="s">
        <v>210</v>
      </c>
      <c r="CXG51" t="s">
        <v>210</v>
      </c>
      <c r="CXH51" t="s">
        <v>210</v>
      </c>
      <c r="CXI51" t="s">
        <v>210</v>
      </c>
      <c r="CXJ51" t="s">
        <v>210</v>
      </c>
      <c r="CXK51" t="s">
        <v>210</v>
      </c>
      <c r="CXL51" t="s">
        <v>210</v>
      </c>
      <c r="CXM51" t="s">
        <v>210</v>
      </c>
      <c r="CXN51" t="s">
        <v>210</v>
      </c>
      <c r="CXO51" t="s">
        <v>210</v>
      </c>
      <c r="CXP51" t="s">
        <v>210</v>
      </c>
      <c r="CXQ51" t="s">
        <v>210</v>
      </c>
      <c r="CXR51" t="s">
        <v>210</v>
      </c>
      <c r="CXS51" t="s">
        <v>210</v>
      </c>
      <c r="CXT51" t="s">
        <v>210</v>
      </c>
      <c r="CXU51" t="s">
        <v>210</v>
      </c>
      <c r="CXV51" t="s">
        <v>210</v>
      </c>
      <c r="CXW51" t="s">
        <v>210</v>
      </c>
      <c r="CXX51" t="s">
        <v>210</v>
      </c>
      <c r="CXY51" t="s">
        <v>210</v>
      </c>
      <c r="CXZ51" t="s">
        <v>210</v>
      </c>
      <c r="CYA51" t="s">
        <v>210</v>
      </c>
      <c r="CYB51" t="s">
        <v>210</v>
      </c>
      <c r="CYC51" t="s">
        <v>210</v>
      </c>
      <c r="CYD51" t="s">
        <v>210</v>
      </c>
      <c r="CYE51" t="s">
        <v>210</v>
      </c>
      <c r="CYF51" t="s">
        <v>210</v>
      </c>
      <c r="CYG51" t="s">
        <v>210</v>
      </c>
      <c r="CYH51" t="s">
        <v>210</v>
      </c>
      <c r="CYI51" t="s">
        <v>210</v>
      </c>
      <c r="CYJ51" t="s">
        <v>210</v>
      </c>
      <c r="CYK51" t="s">
        <v>210</v>
      </c>
      <c r="CYL51" t="s">
        <v>210</v>
      </c>
      <c r="CYM51" t="s">
        <v>210</v>
      </c>
      <c r="CYN51" t="s">
        <v>210</v>
      </c>
      <c r="CYO51" t="s">
        <v>210</v>
      </c>
      <c r="CYP51" t="s">
        <v>210</v>
      </c>
      <c r="CYQ51" t="s">
        <v>210</v>
      </c>
      <c r="CYR51" t="s">
        <v>210</v>
      </c>
      <c r="CYS51" t="s">
        <v>210</v>
      </c>
      <c r="CYT51" t="s">
        <v>210</v>
      </c>
      <c r="CYU51" t="s">
        <v>210</v>
      </c>
      <c r="CYV51" t="s">
        <v>210</v>
      </c>
      <c r="CYW51" t="s">
        <v>210</v>
      </c>
      <c r="CYX51" t="s">
        <v>210</v>
      </c>
      <c r="CYY51" t="s">
        <v>210</v>
      </c>
      <c r="CYZ51" t="s">
        <v>210</v>
      </c>
      <c r="CZA51" t="s">
        <v>210</v>
      </c>
      <c r="CZB51" t="s">
        <v>210</v>
      </c>
      <c r="CZC51" t="s">
        <v>210</v>
      </c>
      <c r="CZD51" t="s">
        <v>210</v>
      </c>
      <c r="CZE51" t="s">
        <v>210</v>
      </c>
      <c r="CZF51" t="s">
        <v>210</v>
      </c>
      <c r="CZG51" t="s">
        <v>210</v>
      </c>
      <c r="CZH51" t="s">
        <v>210</v>
      </c>
      <c r="CZI51" t="s">
        <v>210</v>
      </c>
      <c r="CZJ51" t="s">
        <v>210</v>
      </c>
      <c r="CZK51" t="s">
        <v>210</v>
      </c>
      <c r="CZL51" t="s">
        <v>210</v>
      </c>
      <c r="CZM51" t="s">
        <v>210</v>
      </c>
      <c r="CZN51" t="s">
        <v>210</v>
      </c>
      <c r="CZO51" t="s">
        <v>210</v>
      </c>
      <c r="CZP51" t="s">
        <v>210</v>
      </c>
      <c r="CZQ51" t="s">
        <v>210</v>
      </c>
      <c r="CZR51" t="s">
        <v>210</v>
      </c>
      <c r="CZS51" t="s">
        <v>210</v>
      </c>
      <c r="CZT51" t="s">
        <v>210</v>
      </c>
      <c r="CZU51" t="s">
        <v>210</v>
      </c>
      <c r="CZV51" t="s">
        <v>210</v>
      </c>
      <c r="CZW51" t="s">
        <v>210</v>
      </c>
      <c r="CZX51" t="s">
        <v>210</v>
      </c>
      <c r="CZY51" t="s">
        <v>210</v>
      </c>
      <c r="CZZ51" t="s">
        <v>210</v>
      </c>
      <c r="DAA51" t="s">
        <v>210</v>
      </c>
      <c r="DAB51" t="s">
        <v>210</v>
      </c>
      <c r="DAC51" t="s">
        <v>210</v>
      </c>
      <c r="DAD51" t="s">
        <v>210</v>
      </c>
      <c r="DAE51" t="s">
        <v>210</v>
      </c>
      <c r="DAF51" t="s">
        <v>210</v>
      </c>
      <c r="DAG51" t="s">
        <v>210</v>
      </c>
      <c r="DAH51" t="s">
        <v>210</v>
      </c>
      <c r="DAI51" t="s">
        <v>210</v>
      </c>
      <c r="DAJ51" t="s">
        <v>210</v>
      </c>
      <c r="DAK51" t="s">
        <v>210</v>
      </c>
      <c r="DAL51" t="s">
        <v>210</v>
      </c>
      <c r="DAM51" t="s">
        <v>210</v>
      </c>
      <c r="DAN51" t="s">
        <v>210</v>
      </c>
      <c r="DAO51" t="s">
        <v>210</v>
      </c>
      <c r="DAP51" t="s">
        <v>210</v>
      </c>
      <c r="DAQ51" t="s">
        <v>210</v>
      </c>
      <c r="DAR51" t="s">
        <v>210</v>
      </c>
      <c r="DAS51" t="s">
        <v>210</v>
      </c>
      <c r="DAT51" t="s">
        <v>210</v>
      </c>
      <c r="DAU51" t="s">
        <v>210</v>
      </c>
      <c r="DAV51" t="s">
        <v>210</v>
      </c>
      <c r="DAW51" t="s">
        <v>210</v>
      </c>
      <c r="DAX51" t="s">
        <v>210</v>
      </c>
      <c r="DAY51" t="s">
        <v>210</v>
      </c>
      <c r="DAZ51" t="s">
        <v>210</v>
      </c>
      <c r="DBA51" t="s">
        <v>210</v>
      </c>
      <c r="DBB51" t="s">
        <v>210</v>
      </c>
      <c r="DBC51" t="s">
        <v>210</v>
      </c>
      <c r="DBD51" t="s">
        <v>210</v>
      </c>
      <c r="DBE51" t="s">
        <v>210</v>
      </c>
      <c r="DBF51" t="s">
        <v>210</v>
      </c>
      <c r="DBG51" t="s">
        <v>210</v>
      </c>
      <c r="DBH51" t="s">
        <v>210</v>
      </c>
      <c r="DBI51" t="s">
        <v>210</v>
      </c>
      <c r="DBJ51" t="s">
        <v>210</v>
      </c>
      <c r="DBK51" t="s">
        <v>210</v>
      </c>
      <c r="DBL51" t="s">
        <v>210</v>
      </c>
      <c r="DBM51" t="s">
        <v>210</v>
      </c>
      <c r="DBN51" t="s">
        <v>210</v>
      </c>
      <c r="DBO51" t="s">
        <v>210</v>
      </c>
      <c r="DBP51" t="s">
        <v>210</v>
      </c>
      <c r="DBQ51" t="s">
        <v>210</v>
      </c>
      <c r="DBR51" t="s">
        <v>210</v>
      </c>
      <c r="DBS51" t="s">
        <v>210</v>
      </c>
      <c r="DBT51" t="s">
        <v>210</v>
      </c>
      <c r="DBU51" t="s">
        <v>210</v>
      </c>
      <c r="DBV51" t="s">
        <v>210</v>
      </c>
      <c r="DBW51" t="s">
        <v>210</v>
      </c>
      <c r="DBX51" t="s">
        <v>210</v>
      </c>
      <c r="DBY51" t="s">
        <v>210</v>
      </c>
      <c r="DBZ51" t="s">
        <v>210</v>
      </c>
      <c r="DCA51" t="s">
        <v>210</v>
      </c>
      <c r="DCB51" t="s">
        <v>210</v>
      </c>
      <c r="DCC51" t="s">
        <v>210</v>
      </c>
      <c r="DCD51" t="s">
        <v>210</v>
      </c>
      <c r="DCE51" t="s">
        <v>210</v>
      </c>
      <c r="DCF51" t="s">
        <v>210</v>
      </c>
      <c r="DCG51" t="s">
        <v>210</v>
      </c>
      <c r="DCH51" t="s">
        <v>210</v>
      </c>
      <c r="DCI51" t="s">
        <v>210</v>
      </c>
      <c r="DCJ51" t="s">
        <v>210</v>
      </c>
      <c r="DCK51" t="s">
        <v>210</v>
      </c>
      <c r="DCL51" t="s">
        <v>210</v>
      </c>
      <c r="DCM51" t="s">
        <v>210</v>
      </c>
      <c r="DCN51" t="s">
        <v>210</v>
      </c>
      <c r="DCO51" t="s">
        <v>210</v>
      </c>
      <c r="DCP51" t="s">
        <v>210</v>
      </c>
      <c r="DCQ51" t="s">
        <v>210</v>
      </c>
      <c r="DCR51" t="s">
        <v>210</v>
      </c>
      <c r="DCS51" t="s">
        <v>210</v>
      </c>
      <c r="DCT51" t="s">
        <v>210</v>
      </c>
      <c r="DCU51" t="s">
        <v>210</v>
      </c>
      <c r="DCV51" t="s">
        <v>210</v>
      </c>
      <c r="DCW51" t="s">
        <v>210</v>
      </c>
      <c r="DCX51" t="s">
        <v>210</v>
      </c>
      <c r="DCY51" t="s">
        <v>210</v>
      </c>
      <c r="DCZ51" t="s">
        <v>210</v>
      </c>
      <c r="DDA51" t="s">
        <v>210</v>
      </c>
      <c r="DDB51" t="s">
        <v>210</v>
      </c>
      <c r="DDC51" t="s">
        <v>210</v>
      </c>
      <c r="DDD51" t="s">
        <v>210</v>
      </c>
      <c r="DDE51" t="s">
        <v>210</v>
      </c>
      <c r="DDF51" t="s">
        <v>210</v>
      </c>
      <c r="DDG51" t="s">
        <v>210</v>
      </c>
      <c r="DDH51" t="s">
        <v>210</v>
      </c>
      <c r="DDI51" t="s">
        <v>210</v>
      </c>
      <c r="DDJ51" t="s">
        <v>210</v>
      </c>
      <c r="DDK51" t="s">
        <v>210</v>
      </c>
      <c r="DDL51" t="s">
        <v>210</v>
      </c>
      <c r="DDM51" t="s">
        <v>210</v>
      </c>
      <c r="DDN51" t="s">
        <v>210</v>
      </c>
      <c r="DDO51" t="s">
        <v>210</v>
      </c>
      <c r="DDP51" t="s">
        <v>210</v>
      </c>
      <c r="DDQ51" t="s">
        <v>210</v>
      </c>
      <c r="DDR51" t="s">
        <v>210</v>
      </c>
      <c r="DDS51" t="s">
        <v>210</v>
      </c>
      <c r="DDT51" t="s">
        <v>210</v>
      </c>
      <c r="DDU51" t="s">
        <v>210</v>
      </c>
      <c r="DDV51" t="s">
        <v>210</v>
      </c>
      <c r="DDW51" t="s">
        <v>210</v>
      </c>
      <c r="DDX51" t="s">
        <v>210</v>
      </c>
      <c r="DDY51" t="s">
        <v>210</v>
      </c>
      <c r="DDZ51" t="s">
        <v>210</v>
      </c>
      <c r="DEA51" t="s">
        <v>210</v>
      </c>
      <c r="DEB51" t="s">
        <v>210</v>
      </c>
      <c r="DEC51" t="s">
        <v>210</v>
      </c>
      <c r="DED51" t="s">
        <v>210</v>
      </c>
      <c r="DEE51" t="s">
        <v>210</v>
      </c>
      <c r="DEF51" t="s">
        <v>210</v>
      </c>
      <c r="DEG51" t="s">
        <v>210</v>
      </c>
      <c r="DEH51" t="s">
        <v>210</v>
      </c>
      <c r="DEI51" t="s">
        <v>210</v>
      </c>
      <c r="DEJ51" t="s">
        <v>210</v>
      </c>
      <c r="DEK51" t="s">
        <v>210</v>
      </c>
      <c r="DEL51" t="s">
        <v>210</v>
      </c>
      <c r="DEM51" t="s">
        <v>210</v>
      </c>
      <c r="DEN51" t="s">
        <v>210</v>
      </c>
      <c r="DEO51" t="s">
        <v>210</v>
      </c>
      <c r="DEP51" t="s">
        <v>210</v>
      </c>
      <c r="DEQ51" t="s">
        <v>210</v>
      </c>
      <c r="DER51" t="s">
        <v>210</v>
      </c>
      <c r="DES51" t="s">
        <v>210</v>
      </c>
      <c r="DET51" t="s">
        <v>210</v>
      </c>
      <c r="DEU51" t="s">
        <v>210</v>
      </c>
      <c r="DEV51" t="s">
        <v>210</v>
      </c>
      <c r="DEW51" t="s">
        <v>210</v>
      </c>
      <c r="DEX51" t="s">
        <v>210</v>
      </c>
      <c r="DEY51" t="s">
        <v>210</v>
      </c>
      <c r="DEZ51" t="s">
        <v>210</v>
      </c>
      <c r="DFA51" t="s">
        <v>210</v>
      </c>
      <c r="DFB51" t="s">
        <v>210</v>
      </c>
      <c r="DFC51" t="s">
        <v>210</v>
      </c>
      <c r="DFD51" t="s">
        <v>210</v>
      </c>
      <c r="DFE51" t="s">
        <v>210</v>
      </c>
      <c r="DFF51" t="s">
        <v>210</v>
      </c>
      <c r="DFG51" t="s">
        <v>210</v>
      </c>
      <c r="DFH51" t="s">
        <v>210</v>
      </c>
      <c r="DFI51" t="s">
        <v>210</v>
      </c>
      <c r="DFJ51" t="s">
        <v>210</v>
      </c>
      <c r="DFK51" t="s">
        <v>210</v>
      </c>
      <c r="DFL51" t="s">
        <v>210</v>
      </c>
      <c r="DFM51" t="s">
        <v>210</v>
      </c>
      <c r="DFN51" t="s">
        <v>210</v>
      </c>
      <c r="DFO51" t="s">
        <v>210</v>
      </c>
      <c r="DFP51" t="s">
        <v>210</v>
      </c>
      <c r="DFQ51" t="s">
        <v>210</v>
      </c>
      <c r="DFR51" t="s">
        <v>210</v>
      </c>
      <c r="DFS51" t="s">
        <v>210</v>
      </c>
      <c r="DFT51" t="s">
        <v>210</v>
      </c>
      <c r="DFU51" t="s">
        <v>210</v>
      </c>
      <c r="DFV51" t="s">
        <v>210</v>
      </c>
      <c r="DFW51" t="s">
        <v>210</v>
      </c>
      <c r="DFX51" t="s">
        <v>210</v>
      </c>
      <c r="DFY51" t="s">
        <v>210</v>
      </c>
      <c r="DFZ51" t="s">
        <v>210</v>
      </c>
      <c r="DGA51" t="s">
        <v>210</v>
      </c>
      <c r="DGB51" t="s">
        <v>210</v>
      </c>
      <c r="DGC51" t="s">
        <v>210</v>
      </c>
      <c r="DGD51" t="s">
        <v>210</v>
      </c>
      <c r="DGE51" t="s">
        <v>210</v>
      </c>
      <c r="DGF51" t="s">
        <v>210</v>
      </c>
      <c r="DGG51" t="s">
        <v>210</v>
      </c>
      <c r="DGH51" t="s">
        <v>210</v>
      </c>
      <c r="DGI51" t="s">
        <v>210</v>
      </c>
      <c r="DGJ51" t="s">
        <v>210</v>
      </c>
      <c r="DGK51" t="s">
        <v>210</v>
      </c>
      <c r="DGL51" t="s">
        <v>210</v>
      </c>
      <c r="DGM51" t="s">
        <v>210</v>
      </c>
      <c r="DGN51" t="s">
        <v>210</v>
      </c>
      <c r="DGO51" t="s">
        <v>210</v>
      </c>
      <c r="DGP51" t="s">
        <v>210</v>
      </c>
      <c r="DGQ51" t="s">
        <v>210</v>
      </c>
      <c r="DGR51" t="s">
        <v>210</v>
      </c>
      <c r="DGS51" t="s">
        <v>210</v>
      </c>
      <c r="DGT51" t="s">
        <v>210</v>
      </c>
      <c r="DGU51" t="s">
        <v>210</v>
      </c>
      <c r="DGV51" t="s">
        <v>210</v>
      </c>
      <c r="DGW51" t="s">
        <v>210</v>
      </c>
      <c r="DGX51" t="s">
        <v>210</v>
      </c>
      <c r="DGY51" t="s">
        <v>210</v>
      </c>
      <c r="DGZ51" t="s">
        <v>210</v>
      </c>
      <c r="DHA51" t="s">
        <v>210</v>
      </c>
      <c r="DHB51" t="s">
        <v>210</v>
      </c>
      <c r="DHC51" t="s">
        <v>210</v>
      </c>
      <c r="DHD51" t="s">
        <v>210</v>
      </c>
      <c r="DHE51" t="s">
        <v>210</v>
      </c>
      <c r="DHF51" t="s">
        <v>210</v>
      </c>
      <c r="DHG51" t="s">
        <v>210</v>
      </c>
      <c r="DHH51" t="s">
        <v>210</v>
      </c>
      <c r="DHI51" t="s">
        <v>210</v>
      </c>
      <c r="DHJ51" t="s">
        <v>210</v>
      </c>
      <c r="DHK51" t="s">
        <v>210</v>
      </c>
      <c r="DHL51" t="s">
        <v>210</v>
      </c>
      <c r="DHM51" t="s">
        <v>210</v>
      </c>
      <c r="DHN51" t="s">
        <v>210</v>
      </c>
      <c r="DHO51" t="s">
        <v>210</v>
      </c>
      <c r="DHP51" t="s">
        <v>210</v>
      </c>
      <c r="DHQ51" t="s">
        <v>210</v>
      </c>
      <c r="DHR51" t="s">
        <v>210</v>
      </c>
      <c r="DHS51" t="s">
        <v>210</v>
      </c>
      <c r="DHT51" t="s">
        <v>210</v>
      </c>
      <c r="DHU51" t="s">
        <v>210</v>
      </c>
      <c r="DHV51" t="s">
        <v>210</v>
      </c>
      <c r="DHW51" t="s">
        <v>210</v>
      </c>
      <c r="DHX51" t="s">
        <v>210</v>
      </c>
      <c r="DHY51" t="s">
        <v>210</v>
      </c>
      <c r="DHZ51" t="s">
        <v>210</v>
      </c>
      <c r="DIA51" t="s">
        <v>210</v>
      </c>
      <c r="DIB51" t="s">
        <v>210</v>
      </c>
      <c r="DIC51" t="s">
        <v>210</v>
      </c>
      <c r="DID51" t="s">
        <v>210</v>
      </c>
      <c r="DIE51" t="s">
        <v>210</v>
      </c>
      <c r="DIF51" t="s">
        <v>210</v>
      </c>
      <c r="DIG51" t="s">
        <v>210</v>
      </c>
      <c r="DIH51" t="s">
        <v>210</v>
      </c>
      <c r="DII51" t="s">
        <v>210</v>
      </c>
      <c r="DIJ51" t="s">
        <v>210</v>
      </c>
      <c r="DIK51" t="s">
        <v>210</v>
      </c>
      <c r="DIL51" t="s">
        <v>210</v>
      </c>
      <c r="DIM51" t="s">
        <v>210</v>
      </c>
      <c r="DIN51" t="s">
        <v>210</v>
      </c>
      <c r="DIO51" t="s">
        <v>210</v>
      </c>
      <c r="DIP51" t="s">
        <v>210</v>
      </c>
      <c r="DIQ51" t="s">
        <v>210</v>
      </c>
      <c r="DIR51" t="s">
        <v>210</v>
      </c>
      <c r="DIS51" t="s">
        <v>210</v>
      </c>
      <c r="DIT51" t="s">
        <v>210</v>
      </c>
      <c r="DIU51" t="s">
        <v>210</v>
      </c>
      <c r="DIV51" t="s">
        <v>210</v>
      </c>
      <c r="DIW51" t="s">
        <v>210</v>
      </c>
      <c r="DIX51" t="s">
        <v>210</v>
      </c>
      <c r="DIY51" t="s">
        <v>210</v>
      </c>
      <c r="DIZ51" t="s">
        <v>210</v>
      </c>
      <c r="DJA51" t="s">
        <v>210</v>
      </c>
      <c r="DJB51" t="s">
        <v>210</v>
      </c>
      <c r="DJC51" t="s">
        <v>210</v>
      </c>
      <c r="DJD51" t="s">
        <v>210</v>
      </c>
      <c r="DJE51" t="s">
        <v>210</v>
      </c>
      <c r="DJF51" t="s">
        <v>210</v>
      </c>
      <c r="DJG51" t="s">
        <v>210</v>
      </c>
      <c r="DJH51" t="s">
        <v>210</v>
      </c>
      <c r="DJI51" t="s">
        <v>210</v>
      </c>
      <c r="DJJ51" t="s">
        <v>210</v>
      </c>
      <c r="DJK51" t="s">
        <v>210</v>
      </c>
      <c r="DJL51" t="s">
        <v>210</v>
      </c>
      <c r="DJM51" t="s">
        <v>210</v>
      </c>
      <c r="DJN51" t="s">
        <v>210</v>
      </c>
      <c r="DJO51" t="s">
        <v>210</v>
      </c>
      <c r="DJP51" t="s">
        <v>210</v>
      </c>
      <c r="DJQ51" t="s">
        <v>210</v>
      </c>
      <c r="DJR51" t="s">
        <v>210</v>
      </c>
      <c r="DJS51" t="s">
        <v>210</v>
      </c>
      <c r="DJT51" t="s">
        <v>210</v>
      </c>
      <c r="DJU51" t="s">
        <v>210</v>
      </c>
      <c r="DJV51" t="s">
        <v>210</v>
      </c>
      <c r="DJW51" t="s">
        <v>210</v>
      </c>
      <c r="DJX51" t="s">
        <v>210</v>
      </c>
      <c r="DJY51" t="s">
        <v>210</v>
      </c>
      <c r="DJZ51" t="s">
        <v>210</v>
      </c>
      <c r="DKA51" t="s">
        <v>210</v>
      </c>
      <c r="DKB51" t="s">
        <v>210</v>
      </c>
      <c r="DKC51" t="s">
        <v>210</v>
      </c>
      <c r="DKD51" t="s">
        <v>210</v>
      </c>
      <c r="DKE51" t="s">
        <v>210</v>
      </c>
      <c r="DKF51" t="s">
        <v>210</v>
      </c>
      <c r="DKG51" t="s">
        <v>210</v>
      </c>
      <c r="DKH51" t="s">
        <v>210</v>
      </c>
      <c r="DKI51" t="s">
        <v>210</v>
      </c>
      <c r="DKJ51" t="s">
        <v>210</v>
      </c>
      <c r="DKK51" t="s">
        <v>210</v>
      </c>
      <c r="DKL51" t="s">
        <v>210</v>
      </c>
      <c r="DKM51" t="s">
        <v>210</v>
      </c>
      <c r="DKN51" t="s">
        <v>210</v>
      </c>
      <c r="DKO51" t="s">
        <v>210</v>
      </c>
      <c r="DKP51" t="s">
        <v>210</v>
      </c>
      <c r="DKQ51" t="s">
        <v>210</v>
      </c>
      <c r="DKR51" t="s">
        <v>210</v>
      </c>
      <c r="DKS51" t="s">
        <v>210</v>
      </c>
      <c r="DKT51" t="s">
        <v>210</v>
      </c>
      <c r="DKU51" t="s">
        <v>210</v>
      </c>
      <c r="DKV51" t="s">
        <v>210</v>
      </c>
      <c r="DKW51" t="s">
        <v>210</v>
      </c>
      <c r="DKX51" t="s">
        <v>210</v>
      </c>
      <c r="DKY51" t="s">
        <v>210</v>
      </c>
      <c r="DKZ51" t="s">
        <v>210</v>
      </c>
      <c r="DLA51" t="s">
        <v>210</v>
      </c>
      <c r="DLB51" t="s">
        <v>210</v>
      </c>
      <c r="DLC51" t="s">
        <v>210</v>
      </c>
      <c r="DLD51" t="s">
        <v>210</v>
      </c>
      <c r="DLE51" t="s">
        <v>210</v>
      </c>
      <c r="DLF51" t="s">
        <v>210</v>
      </c>
      <c r="DLG51" t="s">
        <v>210</v>
      </c>
      <c r="DLH51" t="s">
        <v>210</v>
      </c>
      <c r="DLI51" t="s">
        <v>210</v>
      </c>
      <c r="DLJ51" t="s">
        <v>210</v>
      </c>
      <c r="DLK51" t="s">
        <v>210</v>
      </c>
      <c r="DLL51" t="s">
        <v>210</v>
      </c>
      <c r="DLM51" t="s">
        <v>210</v>
      </c>
      <c r="DLN51" t="s">
        <v>210</v>
      </c>
      <c r="DLO51" t="s">
        <v>210</v>
      </c>
      <c r="DLP51" t="s">
        <v>210</v>
      </c>
      <c r="DLQ51" t="s">
        <v>210</v>
      </c>
      <c r="DLR51" t="s">
        <v>210</v>
      </c>
      <c r="DLS51" t="s">
        <v>210</v>
      </c>
      <c r="DLT51" t="s">
        <v>210</v>
      </c>
      <c r="DLU51" t="s">
        <v>210</v>
      </c>
      <c r="DLV51" t="s">
        <v>210</v>
      </c>
      <c r="DLW51" t="s">
        <v>210</v>
      </c>
      <c r="DLX51" t="s">
        <v>210</v>
      </c>
      <c r="DLY51" t="s">
        <v>210</v>
      </c>
      <c r="DLZ51" t="s">
        <v>210</v>
      </c>
      <c r="DMA51" t="s">
        <v>210</v>
      </c>
      <c r="DMB51" t="s">
        <v>210</v>
      </c>
      <c r="DMC51" t="s">
        <v>210</v>
      </c>
      <c r="DMD51" t="s">
        <v>210</v>
      </c>
      <c r="DME51" t="s">
        <v>210</v>
      </c>
      <c r="DMF51" t="s">
        <v>210</v>
      </c>
      <c r="DMG51" t="s">
        <v>210</v>
      </c>
      <c r="DMH51" t="s">
        <v>210</v>
      </c>
      <c r="DMI51" t="s">
        <v>210</v>
      </c>
      <c r="DMJ51" t="s">
        <v>210</v>
      </c>
      <c r="DMK51" t="s">
        <v>210</v>
      </c>
      <c r="DML51" t="s">
        <v>210</v>
      </c>
      <c r="DMM51" t="s">
        <v>210</v>
      </c>
      <c r="DMN51" t="s">
        <v>210</v>
      </c>
      <c r="DMO51" t="s">
        <v>210</v>
      </c>
      <c r="DMP51" t="s">
        <v>210</v>
      </c>
      <c r="DMQ51" t="s">
        <v>210</v>
      </c>
      <c r="DMR51" t="s">
        <v>210</v>
      </c>
      <c r="DMS51" t="s">
        <v>210</v>
      </c>
      <c r="DMT51" t="s">
        <v>210</v>
      </c>
      <c r="DMU51" t="s">
        <v>210</v>
      </c>
      <c r="DMV51" t="s">
        <v>210</v>
      </c>
      <c r="DMW51" t="s">
        <v>210</v>
      </c>
      <c r="DMX51" t="s">
        <v>210</v>
      </c>
      <c r="DMY51" t="s">
        <v>210</v>
      </c>
      <c r="DMZ51" t="s">
        <v>210</v>
      </c>
      <c r="DNA51" t="s">
        <v>210</v>
      </c>
      <c r="DNB51" t="s">
        <v>210</v>
      </c>
      <c r="DNC51" t="s">
        <v>210</v>
      </c>
      <c r="DND51" t="s">
        <v>210</v>
      </c>
      <c r="DNE51" t="s">
        <v>210</v>
      </c>
      <c r="DNF51" t="s">
        <v>210</v>
      </c>
      <c r="DNG51" t="s">
        <v>210</v>
      </c>
      <c r="DNH51" t="s">
        <v>210</v>
      </c>
      <c r="DNI51" t="s">
        <v>210</v>
      </c>
      <c r="DNJ51" t="s">
        <v>210</v>
      </c>
      <c r="DNK51" t="s">
        <v>210</v>
      </c>
      <c r="DNL51" t="s">
        <v>210</v>
      </c>
      <c r="DNM51" t="s">
        <v>210</v>
      </c>
      <c r="DNN51" t="s">
        <v>210</v>
      </c>
      <c r="DNO51" t="s">
        <v>210</v>
      </c>
      <c r="DNP51" t="s">
        <v>210</v>
      </c>
      <c r="DNQ51" t="s">
        <v>210</v>
      </c>
      <c r="DNR51" t="s">
        <v>210</v>
      </c>
      <c r="DNS51" t="s">
        <v>210</v>
      </c>
      <c r="DNT51" t="s">
        <v>210</v>
      </c>
      <c r="DNU51" t="s">
        <v>210</v>
      </c>
      <c r="DNV51" t="s">
        <v>210</v>
      </c>
      <c r="DNW51" t="s">
        <v>210</v>
      </c>
      <c r="DNX51" t="s">
        <v>210</v>
      </c>
      <c r="DNY51" t="s">
        <v>210</v>
      </c>
      <c r="DNZ51" t="s">
        <v>210</v>
      </c>
      <c r="DOA51" t="s">
        <v>210</v>
      </c>
      <c r="DOB51" t="s">
        <v>210</v>
      </c>
      <c r="DOC51" t="s">
        <v>210</v>
      </c>
      <c r="DOD51" t="s">
        <v>210</v>
      </c>
      <c r="DOE51" t="s">
        <v>210</v>
      </c>
      <c r="DOF51" t="s">
        <v>210</v>
      </c>
      <c r="DOG51" t="s">
        <v>210</v>
      </c>
      <c r="DOH51" t="s">
        <v>210</v>
      </c>
      <c r="DOI51" t="s">
        <v>210</v>
      </c>
      <c r="DOJ51" t="s">
        <v>210</v>
      </c>
      <c r="DOK51" t="s">
        <v>210</v>
      </c>
      <c r="DOL51" t="s">
        <v>210</v>
      </c>
      <c r="DOM51" t="s">
        <v>210</v>
      </c>
      <c r="DON51" t="s">
        <v>210</v>
      </c>
      <c r="DOO51" t="s">
        <v>210</v>
      </c>
      <c r="DOP51" t="s">
        <v>210</v>
      </c>
      <c r="DOQ51" t="s">
        <v>210</v>
      </c>
      <c r="DOR51" t="s">
        <v>210</v>
      </c>
      <c r="DOS51" t="s">
        <v>210</v>
      </c>
      <c r="DOT51" t="s">
        <v>210</v>
      </c>
      <c r="DOU51" t="s">
        <v>210</v>
      </c>
      <c r="DOV51" t="s">
        <v>210</v>
      </c>
      <c r="DOW51" t="s">
        <v>210</v>
      </c>
      <c r="DOX51" t="s">
        <v>210</v>
      </c>
      <c r="DOY51" t="s">
        <v>210</v>
      </c>
      <c r="DOZ51" t="s">
        <v>210</v>
      </c>
      <c r="DPA51" t="s">
        <v>210</v>
      </c>
      <c r="DPB51" t="s">
        <v>210</v>
      </c>
      <c r="DPC51" t="s">
        <v>210</v>
      </c>
      <c r="DPD51" t="s">
        <v>210</v>
      </c>
      <c r="DPE51" t="s">
        <v>210</v>
      </c>
      <c r="DPF51" t="s">
        <v>210</v>
      </c>
      <c r="DPG51" t="s">
        <v>210</v>
      </c>
      <c r="DPH51" t="s">
        <v>210</v>
      </c>
      <c r="DPI51" t="s">
        <v>210</v>
      </c>
      <c r="DPJ51" t="s">
        <v>210</v>
      </c>
      <c r="DPK51" t="s">
        <v>210</v>
      </c>
      <c r="DPL51" t="s">
        <v>210</v>
      </c>
      <c r="DPM51" t="s">
        <v>210</v>
      </c>
      <c r="DPN51" t="s">
        <v>210</v>
      </c>
      <c r="DPO51" t="s">
        <v>210</v>
      </c>
      <c r="DPP51" t="s">
        <v>210</v>
      </c>
      <c r="DPQ51" t="s">
        <v>210</v>
      </c>
      <c r="DPR51" t="s">
        <v>210</v>
      </c>
      <c r="DPS51" t="s">
        <v>210</v>
      </c>
      <c r="DPT51" t="s">
        <v>210</v>
      </c>
      <c r="DPU51" t="s">
        <v>210</v>
      </c>
      <c r="DPV51" t="s">
        <v>210</v>
      </c>
      <c r="DPW51" t="s">
        <v>210</v>
      </c>
      <c r="DPX51" t="s">
        <v>210</v>
      </c>
      <c r="DPY51" t="s">
        <v>210</v>
      </c>
      <c r="DPZ51" t="s">
        <v>210</v>
      </c>
      <c r="DQA51" t="s">
        <v>210</v>
      </c>
      <c r="DQB51" t="s">
        <v>210</v>
      </c>
      <c r="DQC51" t="s">
        <v>210</v>
      </c>
      <c r="DQD51" t="s">
        <v>210</v>
      </c>
      <c r="DQE51" t="s">
        <v>210</v>
      </c>
      <c r="DQF51" t="s">
        <v>210</v>
      </c>
      <c r="DQG51" t="s">
        <v>210</v>
      </c>
      <c r="DQH51" t="s">
        <v>210</v>
      </c>
      <c r="DQI51" t="s">
        <v>210</v>
      </c>
      <c r="DQJ51" t="s">
        <v>210</v>
      </c>
      <c r="DQK51" t="s">
        <v>210</v>
      </c>
      <c r="DQL51" t="s">
        <v>210</v>
      </c>
      <c r="DQM51" t="s">
        <v>210</v>
      </c>
      <c r="DQN51" t="s">
        <v>210</v>
      </c>
      <c r="DQO51" t="s">
        <v>210</v>
      </c>
      <c r="DQP51" t="s">
        <v>210</v>
      </c>
      <c r="DQQ51" t="s">
        <v>210</v>
      </c>
      <c r="DQR51" t="s">
        <v>210</v>
      </c>
      <c r="DQS51" t="s">
        <v>210</v>
      </c>
      <c r="DQT51" t="s">
        <v>210</v>
      </c>
      <c r="DQU51" t="s">
        <v>210</v>
      </c>
      <c r="DQV51" t="s">
        <v>210</v>
      </c>
      <c r="DQW51" t="s">
        <v>210</v>
      </c>
      <c r="DQX51" t="s">
        <v>210</v>
      </c>
      <c r="DQY51" t="s">
        <v>210</v>
      </c>
      <c r="DQZ51" t="s">
        <v>210</v>
      </c>
      <c r="DRA51" t="s">
        <v>210</v>
      </c>
      <c r="DRB51" t="s">
        <v>210</v>
      </c>
      <c r="DRC51" t="s">
        <v>210</v>
      </c>
      <c r="DRD51" t="s">
        <v>210</v>
      </c>
      <c r="DRE51" t="s">
        <v>210</v>
      </c>
      <c r="DRF51" t="s">
        <v>210</v>
      </c>
      <c r="DRG51" t="s">
        <v>210</v>
      </c>
      <c r="DRH51" t="s">
        <v>210</v>
      </c>
      <c r="DRI51" t="s">
        <v>210</v>
      </c>
      <c r="DRJ51" t="s">
        <v>210</v>
      </c>
      <c r="DRK51" t="s">
        <v>210</v>
      </c>
      <c r="DRL51" t="s">
        <v>210</v>
      </c>
      <c r="DRM51" t="s">
        <v>210</v>
      </c>
      <c r="DRN51" t="s">
        <v>210</v>
      </c>
      <c r="DRO51" t="s">
        <v>210</v>
      </c>
      <c r="DRP51" t="s">
        <v>210</v>
      </c>
      <c r="DRQ51" t="s">
        <v>210</v>
      </c>
      <c r="DRR51" t="s">
        <v>210</v>
      </c>
      <c r="DRS51" t="s">
        <v>210</v>
      </c>
      <c r="DRT51" t="s">
        <v>210</v>
      </c>
      <c r="DRU51" t="s">
        <v>210</v>
      </c>
      <c r="DRV51" t="s">
        <v>210</v>
      </c>
      <c r="DRW51" t="s">
        <v>210</v>
      </c>
      <c r="DRX51" t="s">
        <v>210</v>
      </c>
      <c r="DRY51" t="s">
        <v>210</v>
      </c>
      <c r="DRZ51" t="s">
        <v>210</v>
      </c>
      <c r="DSA51" t="s">
        <v>210</v>
      </c>
      <c r="DSB51" t="s">
        <v>210</v>
      </c>
      <c r="DSC51" t="s">
        <v>210</v>
      </c>
      <c r="DSD51" t="s">
        <v>210</v>
      </c>
      <c r="DSE51" t="s">
        <v>210</v>
      </c>
      <c r="DSF51" t="s">
        <v>210</v>
      </c>
      <c r="DSG51" t="s">
        <v>210</v>
      </c>
      <c r="DSH51" t="s">
        <v>210</v>
      </c>
      <c r="DSI51" t="s">
        <v>210</v>
      </c>
      <c r="DSJ51" t="s">
        <v>210</v>
      </c>
      <c r="DSK51" t="s">
        <v>210</v>
      </c>
      <c r="DSL51" t="s">
        <v>210</v>
      </c>
      <c r="DSM51" t="s">
        <v>210</v>
      </c>
      <c r="DSN51" t="s">
        <v>210</v>
      </c>
      <c r="DSO51" t="s">
        <v>210</v>
      </c>
      <c r="DSP51" t="s">
        <v>210</v>
      </c>
      <c r="DSQ51" t="s">
        <v>210</v>
      </c>
      <c r="DSR51" t="s">
        <v>210</v>
      </c>
      <c r="DSS51" t="s">
        <v>210</v>
      </c>
      <c r="DST51" t="s">
        <v>210</v>
      </c>
      <c r="DSU51" t="s">
        <v>210</v>
      </c>
      <c r="DSV51" t="s">
        <v>210</v>
      </c>
      <c r="DSW51" t="s">
        <v>210</v>
      </c>
      <c r="DSX51" t="s">
        <v>210</v>
      </c>
      <c r="DSY51" t="s">
        <v>210</v>
      </c>
      <c r="DSZ51" t="s">
        <v>210</v>
      </c>
      <c r="DTA51" t="s">
        <v>210</v>
      </c>
      <c r="DTB51" t="s">
        <v>210</v>
      </c>
      <c r="DTC51" t="s">
        <v>210</v>
      </c>
      <c r="DTD51" t="s">
        <v>210</v>
      </c>
      <c r="DTE51" t="s">
        <v>210</v>
      </c>
      <c r="DTF51" t="s">
        <v>210</v>
      </c>
      <c r="DTG51" t="s">
        <v>210</v>
      </c>
      <c r="DTH51" t="s">
        <v>210</v>
      </c>
      <c r="DTI51" t="s">
        <v>210</v>
      </c>
      <c r="DTJ51" t="s">
        <v>210</v>
      </c>
      <c r="DTK51" t="s">
        <v>210</v>
      </c>
      <c r="DTL51" t="s">
        <v>210</v>
      </c>
      <c r="DTM51" t="s">
        <v>210</v>
      </c>
      <c r="DTN51" t="s">
        <v>210</v>
      </c>
      <c r="DTO51" t="s">
        <v>210</v>
      </c>
      <c r="DTP51" t="s">
        <v>210</v>
      </c>
      <c r="DTQ51" t="s">
        <v>210</v>
      </c>
      <c r="DTR51" t="s">
        <v>210</v>
      </c>
      <c r="DTS51" t="s">
        <v>210</v>
      </c>
      <c r="DTT51" t="s">
        <v>210</v>
      </c>
      <c r="DTU51" t="s">
        <v>210</v>
      </c>
      <c r="DTV51" t="s">
        <v>210</v>
      </c>
      <c r="DTW51" t="s">
        <v>210</v>
      </c>
      <c r="DTX51" t="s">
        <v>210</v>
      </c>
      <c r="DTY51" t="s">
        <v>210</v>
      </c>
      <c r="DTZ51" t="s">
        <v>210</v>
      </c>
      <c r="DUA51" t="s">
        <v>210</v>
      </c>
      <c r="DUB51" t="s">
        <v>210</v>
      </c>
      <c r="DUC51" t="s">
        <v>210</v>
      </c>
      <c r="DUD51" t="s">
        <v>210</v>
      </c>
      <c r="DUE51" t="s">
        <v>210</v>
      </c>
      <c r="DUF51" t="s">
        <v>210</v>
      </c>
      <c r="DUG51" t="s">
        <v>210</v>
      </c>
      <c r="DUH51" t="s">
        <v>210</v>
      </c>
      <c r="DUI51" t="s">
        <v>210</v>
      </c>
      <c r="DUJ51" t="s">
        <v>210</v>
      </c>
      <c r="DUK51" t="s">
        <v>210</v>
      </c>
      <c r="DUL51" t="s">
        <v>210</v>
      </c>
      <c r="DUM51" t="s">
        <v>210</v>
      </c>
      <c r="DUN51" t="s">
        <v>210</v>
      </c>
      <c r="DUO51" t="s">
        <v>210</v>
      </c>
      <c r="DUP51" t="s">
        <v>210</v>
      </c>
      <c r="DUQ51" t="s">
        <v>210</v>
      </c>
      <c r="DUR51" t="s">
        <v>210</v>
      </c>
      <c r="DUS51" t="s">
        <v>210</v>
      </c>
      <c r="DUT51" t="s">
        <v>210</v>
      </c>
      <c r="DUU51" t="s">
        <v>210</v>
      </c>
      <c r="DUV51" t="s">
        <v>210</v>
      </c>
      <c r="DUW51" t="s">
        <v>210</v>
      </c>
      <c r="DUX51" t="s">
        <v>210</v>
      </c>
      <c r="DUY51" t="s">
        <v>210</v>
      </c>
      <c r="DUZ51" t="s">
        <v>210</v>
      </c>
      <c r="DVA51" t="s">
        <v>210</v>
      </c>
      <c r="DVB51" t="s">
        <v>210</v>
      </c>
      <c r="DVC51" t="s">
        <v>210</v>
      </c>
      <c r="DVD51" t="s">
        <v>210</v>
      </c>
      <c r="DVE51" t="s">
        <v>210</v>
      </c>
      <c r="DVF51" t="s">
        <v>210</v>
      </c>
      <c r="DVG51" t="s">
        <v>210</v>
      </c>
      <c r="DVH51" t="s">
        <v>210</v>
      </c>
      <c r="DVI51" t="s">
        <v>210</v>
      </c>
      <c r="DVJ51" t="s">
        <v>210</v>
      </c>
      <c r="DVK51" t="s">
        <v>210</v>
      </c>
      <c r="DVL51" t="s">
        <v>210</v>
      </c>
      <c r="DVM51" t="s">
        <v>210</v>
      </c>
      <c r="DVN51" t="s">
        <v>210</v>
      </c>
      <c r="DVO51" t="s">
        <v>210</v>
      </c>
      <c r="DVP51" t="s">
        <v>210</v>
      </c>
      <c r="DVQ51" t="s">
        <v>210</v>
      </c>
      <c r="DVR51" t="s">
        <v>210</v>
      </c>
      <c r="DVS51" t="s">
        <v>210</v>
      </c>
      <c r="DVT51" t="s">
        <v>210</v>
      </c>
      <c r="DVU51" t="s">
        <v>210</v>
      </c>
      <c r="DVV51" t="s">
        <v>210</v>
      </c>
      <c r="DVW51" t="s">
        <v>210</v>
      </c>
      <c r="DVX51" t="s">
        <v>210</v>
      </c>
      <c r="DVY51" t="s">
        <v>210</v>
      </c>
      <c r="DVZ51" t="s">
        <v>210</v>
      </c>
      <c r="DWA51" t="s">
        <v>210</v>
      </c>
      <c r="DWB51" t="s">
        <v>210</v>
      </c>
      <c r="DWC51" t="s">
        <v>210</v>
      </c>
      <c r="DWD51" t="s">
        <v>210</v>
      </c>
      <c r="DWE51" t="s">
        <v>210</v>
      </c>
      <c r="DWF51" t="s">
        <v>210</v>
      </c>
      <c r="DWG51" t="s">
        <v>210</v>
      </c>
      <c r="DWH51" t="s">
        <v>210</v>
      </c>
      <c r="DWI51" t="s">
        <v>210</v>
      </c>
      <c r="DWJ51" t="s">
        <v>210</v>
      </c>
      <c r="DWK51" t="s">
        <v>210</v>
      </c>
      <c r="DWL51" t="s">
        <v>210</v>
      </c>
      <c r="DWM51" t="s">
        <v>210</v>
      </c>
      <c r="DWN51" t="s">
        <v>210</v>
      </c>
      <c r="DWO51" t="s">
        <v>210</v>
      </c>
      <c r="DWP51" t="s">
        <v>210</v>
      </c>
      <c r="DWQ51" t="s">
        <v>210</v>
      </c>
      <c r="DWR51" t="s">
        <v>210</v>
      </c>
      <c r="DWS51" t="s">
        <v>210</v>
      </c>
      <c r="DWT51" t="s">
        <v>210</v>
      </c>
      <c r="DWU51" t="s">
        <v>210</v>
      </c>
      <c r="DWV51" t="s">
        <v>210</v>
      </c>
      <c r="DWW51" t="s">
        <v>210</v>
      </c>
      <c r="DWX51" t="s">
        <v>210</v>
      </c>
      <c r="DWY51" t="s">
        <v>210</v>
      </c>
      <c r="DWZ51" t="s">
        <v>210</v>
      </c>
      <c r="DXA51" t="s">
        <v>210</v>
      </c>
      <c r="DXB51" t="s">
        <v>210</v>
      </c>
      <c r="DXC51" t="s">
        <v>210</v>
      </c>
      <c r="DXD51" t="s">
        <v>210</v>
      </c>
      <c r="DXE51" t="s">
        <v>210</v>
      </c>
      <c r="DXF51" t="s">
        <v>210</v>
      </c>
      <c r="DXG51" t="s">
        <v>210</v>
      </c>
      <c r="DXH51" t="s">
        <v>210</v>
      </c>
      <c r="DXI51" t="s">
        <v>210</v>
      </c>
      <c r="DXJ51" t="s">
        <v>210</v>
      </c>
      <c r="DXK51" t="s">
        <v>210</v>
      </c>
      <c r="DXL51" t="s">
        <v>210</v>
      </c>
      <c r="DXM51" t="s">
        <v>210</v>
      </c>
      <c r="DXN51" t="s">
        <v>210</v>
      </c>
      <c r="DXO51" t="s">
        <v>210</v>
      </c>
      <c r="DXP51" t="s">
        <v>210</v>
      </c>
      <c r="DXQ51" t="s">
        <v>210</v>
      </c>
      <c r="DXR51" t="s">
        <v>210</v>
      </c>
      <c r="DXS51" t="s">
        <v>210</v>
      </c>
      <c r="DXT51" t="s">
        <v>210</v>
      </c>
      <c r="DXU51" t="s">
        <v>210</v>
      </c>
      <c r="DXV51" t="s">
        <v>210</v>
      </c>
      <c r="DXW51" t="s">
        <v>210</v>
      </c>
      <c r="DXX51" t="s">
        <v>210</v>
      </c>
      <c r="DXY51" t="s">
        <v>210</v>
      </c>
      <c r="DXZ51" t="s">
        <v>210</v>
      </c>
      <c r="DYA51" t="s">
        <v>210</v>
      </c>
      <c r="DYB51" t="s">
        <v>210</v>
      </c>
      <c r="DYC51" t="s">
        <v>210</v>
      </c>
      <c r="DYD51" t="s">
        <v>210</v>
      </c>
      <c r="DYE51" t="s">
        <v>210</v>
      </c>
      <c r="DYF51" t="s">
        <v>210</v>
      </c>
      <c r="DYG51" t="s">
        <v>210</v>
      </c>
      <c r="DYH51" t="s">
        <v>210</v>
      </c>
      <c r="DYI51" t="s">
        <v>210</v>
      </c>
      <c r="DYJ51" t="s">
        <v>210</v>
      </c>
      <c r="DYK51" t="s">
        <v>210</v>
      </c>
      <c r="DYL51" t="s">
        <v>210</v>
      </c>
      <c r="DYM51" t="s">
        <v>210</v>
      </c>
      <c r="DYN51" t="s">
        <v>210</v>
      </c>
      <c r="DYO51" t="s">
        <v>210</v>
      </c>
      <c r="DYP51" t="s">
        <v>210</v>
      </c>
      <c r="DYQ51" t="s">
        <v>210</v>
      </c>
      <c r="DYR51" t="s">
        <v>210</v>
      </c>
      <c r="DYS51" t="s">
        <v>210</v>
      </c>
      <c r="DYT51" t="s">
        <v>210</v>
      </c>
      <c r="DYU51" t="s">
        <v>210</v>
      </c>
      <c r="DYV51" t="s">
        <v>210</v>
      </c>
      <c r="DYW51" t="s">
        <v>210</v>
      </c>
      <c r="DYX51" t="s">
        <v>210</v>
      </c>
      <c r="DYY51" t="s">
        <v>210</v>
      </c>
      <c r="DYZ51" t="s">
        <v>210</v>
      </c>
      <c r="DZA51" t="s">
        <v>210</v>
      </c>
      <c r="DZB51" t="s">
        <v>210</v>
      </c>
      <c r="DZC51" t="s">
        <v>210</v>
      </c>
      <c r="DZD51" t="s">
        <v>210</v>
      </c>
      <c r="DZE51" t="s">
        <v>210</v>
      </c>
      <c r="DZF51" t="s">
        <v>210</v>
      </c>
      <c r="DZG51" t="s">
        <v>210</v>
      </c>
      <c r="DZH51" t="s">
        <v>210</v>
      </c>
      <c r="DZI51" t="s">
        <v>210</v>
      </c>
      <c r="DZJ51" t="s">
        <v>210</v>
      </c>
      <c r="DZK51" t="s">
        <v>210</v>
      </c>
      <c r="DZL51" t="s">
        <v>210</v>
      </c>
      <c r="DZM51" t="s">
        <v>210</v>
      </c>
      <c r="DZN51" t="s">
        <v>210</v>
      </c>
      <c r="DZO51" t="s">
        <v>210</v>
      </c>
      <c r="DZP51" t="s">
        <v>210</v>
      </c>
      <c r="DZQ51" t="s">
        <v>210</v>
      </c>
      <c r="DZR51" t="s">
        <v>210</v>
      </c>
      <c r="DZS51" t="s">
        <v>210</v>
      </c>
      <c r="DZT51" t="s">
        <v>210</v>
      </c>
      <c r="DZU51" t="s">
        <v>210</v>
      </c>
      <c r="DZV51" t="s">
        <v>210</v>
      </c>
      <c r="DZW51" t="s">
        <v>210</v>
      </c>
      <c r="DZX51" t="s">
        <v>210</v>
      </c>
      <c r="DZY51" t="s">
        <v>210</v>
      </c>
      <c r="DZZ51" t="s">
        <v>210</v>
      </c>
      <c r="EAA51" t="s">
        <v>210</v>
      </c>
      <c r="EAB51" t="s">
        <v>210</v>
      </c>
      <c r="EAC51" t="s">
        <v>210</v>
      </c>
      <c r="EAD51" t="s">
        <v>210</v>
      </c>
      <c r="EAE51" t="s">
        <v>210</v>
      </c>
      <c r="EAF51" t="s">
        <v>210</v>
      </c>
      <c r="EAG51" t="s">
        <v>210</v>
      </c>
      <c r="EAH51" t="s">
        <v>210</v>
      </c>
      <c r="EAI51" t="s">
        <v>210</v>
      </c>
      <c r="EAJ51" t="s">
        <v>210</v>
      </c>
      <c r="EAK51" t="s">
        <v>210</v>
      </c>
      <c r="EAL51" t="s">
        <v>210</v>
      </c>
      <c r="EAM51" t="s">
        <v>210</v>
      </c>
      <c r="EAN51" t="s">
        <v>210</v>
      </c>
      <c r="EAO51" t="s">
        <v>210</v>
      </c>
      <c r="EAP51" t="s">
        <v>210</v>
      </c>
      <c r="EAQ51" t="s">
        <v>210</v>
      </c>
      <c r="EAR51" t="s">
        <v>210</v>
      </c>
      <c r="EAS51" t="s">
        <v>210</v>
      </c>
      <c r="EAT51" t="s">
        <v>210</v>
      </c>
      <c r="EAU51" t="s">
        <v>210</v>
      </c>
      <c r="EAV51" t="s">
        <v>210</v>
      </c>
      <c r="EAW51" t="s">
        <v>210</v>
      </c>
      <c r="EAX51" t="s">
        <v>210</v>
      </c>
      <c r="EAY51" t="s">
        <v>210</v>
      </c>
      <c r="EAZ51" t="s">
        <v>210</v>
      </c>
      <c r="EBA51" t="s">
        <v>210</v>
      </c>
      <c r="EBB51" t="s">
        <v>210</v>
      </c>
      <c r="EBC51" t="s">
        <v>210</v>
      </c>
      <c r="EBD51" t="s">
        <v>210</v>
      </c>
      <c r="EBE51" t="s">
        <v>210</v>
      </c>
      <c r="EBF51" t="s">
        <v>210</v>
      </c>
      <c r="EBG51" t="s">
        <v>210</v>
      </c>
      <c r="EBH51" t="s">
        <v>210</v>
      </c>
      <c r="EBI51" t="s">
        <v>210</v>
      </c>
      <c r="EBJ51" t="s">
        <v>210</v>
      </c>
      <c r="EBK51" t="s">
        <v>210</v>
      </c>
      <c r="EBL51" t="s">
        <v>210</v>
      </c>
      <c r="EBM51" t="s">
        <v>210</v>
      </c>
      <c r="EBN51" t="s">
        <v>210</v>
      </c>
      <c r="EBO51" t="s">
        <v>210</v>
      </c>
      <c r="EBP51" t="s">
        <v>210</v>
      </c>
      <c r="EBQ51" t="s">
        <v>210</v>
      </c>
      <c r="EBR51" t="s">
        <v>210</v>
      </c>
      <c r="EBS51" t="s">
        <v>210</v>
      </c>
      <c r="EBT51" t="s">
        <v>210</v>
      </c>
      <c r="EBU51" t="s">
        <v>210</v>
      </c>
      <c r="EBV51" t="s">
        <v>210</v>
      </c>
      <c r="EBW51" t="s">
        <v>210</v>
      </c>
      <c r="EBX51" t="s">
        <v>210</v>
      </c>
      <c r="EBY51" t="s">
        <v>210</v>
      </c>
      <c r="EBZ51" t="s">
        <v>210</v>
      </c>
      <c r="ECA51" t="s">
        <v>210</v>
      </c>
      <c r="ECB51" t="s">
        <v>210</v>
      </c>
      <c r="ECC51" t="s">
        <v>210</v>
      </c>
      <c r="ECD51" t="s">
        <v>210</v>
      </c>
      <c r="ECE51" t="s">
        <v>210</v>
      </c>
      <c r="ECF51" t="s">
        <v>210</v>
      </c>
      <c r="ECG51" t="s">
        <v>210</v>
      </c>
      <c r="ECH51" t="s">
        <v>210</v>
      </c>
      <c r="ECI51" t="s">
        <v>210</v>
      </c>
      <c r="ECJ51" t="s">
        <v>210</v>
      </c>
      <c r="ECK51" t="s">
        <v>210</v>
      </c>
      <c r="ECL51" t="s">
        <v>210</v>
      </c>
      <c r="ECM51" t="s">
        <v>210</v>
      </c>
      <c r="ECN51" t="s">
        <v>210</v>
      </c>
      <c r="ECO51" t="s">
        <v>210</v>
      </c>
      <c r="ECP51" t="s">
        <v>210</v>
      </c>
      <c r="ECQ51" t="s">
        <v>210</v>
      </c>
      <c r="ECR51" t="s">
        <v>210</v>
      </c>
      <c r="ECS51" t="s">
        <v>210</v>
      </c>
      <c r="ECT51" t="s">
        <v>210</v>
      </c>
      <c r="ECU51" t="s">
        <v>210</v>
      </c>
      <c r="ECV51" t="s">
        <v>210</v>
      </c>
      <c r="ECW51" t="s">
        <v>210</v>
      </c>
      <c r="ECX51" t="s">
        <v>210</v>
      </c>
      <c r="ECY51" t="s">
        <v>210</v>
      </c>
      <c r="ECZ51" t="s">
        <v>210</v>
      </c>
      <c r="EDA51" t="s">
        <v>210</v>
      </c>
      <c r="EDB51" t="s">
        <v>210</v>
      </c>
      <c r="EDC51" t="s">
        <v>210</v>
      </c>
      <c r="EDD51" t="s">
        <v>210</v>
      </c>
      <c r="EDE51" t="s">
        <v>210</v>
      </c>
      <c r="EDF51" t="s">
        <v>210</v>
      </c>
      <c r="EDG51" t="s">
        <v>210</v>
      </c>
      <c r="EDH51" t="s">
        <v>210</v>
      </c>
      <c r="EDI51" t="s">
        <v>210</v>
      </c>
      <c r="EDJ51" t="s">
        <v>210</v>
      </c>
      <c r="EDK51" t="s">
        <v>210</v>
      </c>
      <c r="EDL51" t="s">
        <v>210</v>
      </c>
      <c r="EDM51" t="s">
        <v>210</v>
      </c>
      <c r="EDN51" t="s">
        <v>210</v>
      </c>
      <c r="EDO51" t="s">
        <v>210</v>
      </c>
      <c r="EDP51" t="s">
        <v>210</v>
      </c>
      <c r="EDQ51" t="s">
        <v>210</v>
      </c>
      <c r="EDR51" t="s">
        <v>210</v>
      </c>
      <c r="EDS51" t="s">
        <v>210</v>
      </c>
      <c r="EDT51" t="s">
        <v>210</v>
      </c>
      <c r="EDU51" t="s">
        <v>210</v>
      </c>
      <c r="EDV51" t="s">
        <v>210</v>
      </c>
      <c r="EDW51" t="s">
        <v>210</v>
      </c>
      <c r="EDX51" t="s">
        <v>210</v>
      </c>
      <c r="EDY51" t="s">
        <v>210</v>
      </c>
      <c r="EDZ51" t="s">
        <v>210</v>
      </c>
      <c r="EEA51" t="s">
        <v>210</v>
      </c>
      <c r="EEB51" t="s">
        <v>210</v>
      </c>
      <c r="EEC51" t="s">
        <v>210</v>
      </c>
      <c r="EED51" t="s">
        <v>210</v>
      </c>
      <c r="EEE51" t="s">
        <v>210</v>
      </c>
      <c r="EEF51" t="s">
        <v>210</v>
      </c>
      <c r="EEG51" t="s">
        <v>210</v>
      </c>
      <c r="EEH51" t="s">
        <v>210</v>
      </c>
      <c r="EEI51" t="s">
        <v>210</v>
      </c>
      <c r="EEJ51" t="s">
        <v>210</v>
      </c>
      <c r="EEK51" t="s">
        <v>210</v>
      </c>
      <c r="EEL51" t="s">
        <v>210</v>
      </c>
      <c r="EEM51" t="s">
        <v>210</v>
      </c>
      <c r="EEN51" t="s">
        <v>210</v>
      </c>
      <c r="EEO51" t="s">
        <v>210</v>
      </c>
      <c r="EEP51" t="s">
        <v>210</v>
      </c>
      <c r="EEQ51" t="s">
        <v>210</v>
      </c>
      <c r="EER51" t="s">
        <v>210</v>
      </c>
      <c r="EES51" t="s">
        <v>210</v>
      </c>
      <c r="EET51" t="s">
        <v>210</v>
      </c>
      <c r="EEU51" t="s">
        <v>210</v>
      </c>
      <c r="EEV51" t="s">
        <v>210</v>
      </c>
      <c r="EEW51" t="s">
        <v>210</v>
      </c>
      <c r="EEX51" t="s">
        <v>210</v>
      </c>
      <c r="EEY51" t="s">
        <v>210</v>
      </c>
      <c r="EEZ51" t="s">
        <v>210</v>
      </c>
      <c r="EFA51" t="s">
        <v>210</v>
      </c>
      <c r="EFB51" t="s">
        <v>210</v>
      </c>
      <c r="EFC51" t="s">
        <v>210</v>
      </c>
      <c r="EFD51" t="s">
        <v>210</v>
      </c>
      <c r="EFE51" t="s">
        <v>210</v>
      </c>
      <c r="EFF51" t="s">
        <v>210</v>
      </c>
      <c r="EFG51" t="s">
        <v>210</v>
      </c>
      <c r="EFH51" t="s">
        <v>210</v>
      </c>
      <c r="EFI51" t="s">
        <v>210</v>
      </c>
      <c r="EFJ51" t="s">
        <v>210</v>
      </c>
      <c r="EFK51" t="s">
        <v>210</v>
      </c>
      <c r="EFL51" t="s">
        <v>210</v>
      </c>
      <c r="EFM51" t="s">
        <v>210</v>
      </c>
      <c r="EFN51" t="s">
        <v>210</v>
      </c>
      <c r="EFO51" t="s">
        <v>210</v>
      </c>
      <c r="EFP51" t="s">
        <v>210</v>
      </c>
      <c r="EFQ51" t="s">
        <v>210</v>
      </c>
      <c r="EFR51" t="s">
        <v>210</v>
      </c>
      <c r="EFS51" t="s">
        <v>210</v>
      </c>
      <c r="EFT51" t="s">
        <v>210</v>
      </c>
      <c r="EFU51" t="s">
        <v>210</v>
      </c>
      <c r="EFV51" t="s">
        <v>210</v>
      </c>
      <c r="EFW51" t="s">
        <v>210</v>
      </c>
      <c r="EFX51" t="s">
        <v>210</v>
      </c>
      <c r="EFY51" t="s">
        <v>210</v>
      </c>
      <c r="EFZ51" t="s">
        <v>210</v>
      </c>
      <c r="EGA51" t="s">
        <v>210</v>
      </c>
      <c r="EGB51" t="s">
        <v>210</v>
      </c>
      <c r="EGC51" t="s">
        <v>210</v>
      </c>
      <c r="EGD51" t="s">
        <v>210</v>
      </c>
      <c r="EGE51" t="s">
        <v>210</v>
      </c>
      <c r="EGF51" t="s">
        <v>210</v>
      </c>
      <c r="EGG51" t="s">
        <v>210</v>
      </c>
      <c r="EGH51" t="s">
        <v>210</v>
      </c>
      <c r="EGI51" t="s">
        <v>210</v>
      </c>
      <c r="EGJ51" t="s">
        <v>210</v>
      </c>
      <c r="EGK51" t="s">
        <v>210</v>
      </c>
      <c r="EGL51" t="s">
        <v>210</v>
      </c>
      <c r="EGM51" t="s">
        <v>210</v>
      </c>
      <c r="EGN51" t="s">
        <v>210</v>
      </c>
      <c r="EGO51" t="s">
        <v>210</v>
      </c>
      <c r="EGP51" t="s">
        <v>210</v>
      </c>
      <c r="EGQ51" t="s">
        <v>210</v>
      </c>
      <c r="EGR51" t="s">
        <v>210</v>
      </c>
      <c r="EGS51" t="s">
        <v>210</v>
      </c>
      <c r="EGT51" t="s">
        <v>210</v>
      </c>
      <c r="EGU51" t="s">
        <v>210</v>
      </c>
      <c r="EGV51" t="s">
        <v>210</v>
      </c>
      <c r="EGW51" t="s">
        <v>210</v>
      </c>
      <c r="EGX51" t="s">
        <v>210</v>
      </c>
      <c r="EGY51" t="s">
        <v>210</v>
      </c>
      <c r="EGZ51" t="s">
        <v>210</v>
      </c>
      <c r="EHA51" t="s">
        <v>210</v>
      </c>
      <c r="EHB51" t="s">
        <v>210</v>
      </c>
      <c r="EHC51" t="s">
        <v>210</v>
      </c>
      <c r="EHD51" t="s">
        <v>210</v>
      </c>
      <c r="EHE51" t="s">
        <v>210</v>
      </c>
      <c r="EHF51" t="s">
        <v>210</v>
      </c>
      <c r="EHG51" t="s">
        <v>210</v>
      </c>
      <c r="EHH51" t="s">
        <v>210</v>
      </c>
      <c r="EHI51" t="s">
        <v>210</v>
      </c>
      <c r="EHJ51" t="s">
        <v>210</v>
      </c>
      <c r="EHK51" t="s">
        <v>210</v>
      </c>
      <c r="EHL51" t="s">
        <v>210</v>
      </c>
      <c r="EHM51" t="s">
        <v>210</v>
      </c>
      <c r="EHN51" t="s">
        <v>210</v>
      </c>
      <c r="EHO51" t="s">
        <v>210</v>
      </c>
      <c r="EHP51" t="s">
        <v>210</v>
      </c>
      <c r="EHQ51" t="s">
        <v>210</v>
      </c>
      <c r="EHR51" t="s">
        <v>210</v>
      </c>
      <c r="EHS51" t="s">
        <v>210</v>
      </c>
      <c r="EHT51" t="s">
        <v>210</v>
      </c>
      <c r="EHU51" t="s">
        <v>210</v>
      </c>
      <c r="EHV51" t="s">
        <v>210</v>
      </c>
      <c r="EHW51" t="s">
        <v>210</v>
      </c>
      <c r="EHX51" t="s">
        <v>210</v>
      </c>
      <c r="EHY51" t="s">
        <v>210</v>
      </c>
      <c r="EHZ51" t="s">
        <v>210</v>
      </c>
      <c r="EIA51" t="s">
        <v>210</v>
      </c>
      <c r="EIB51" t="s">
        <v>210</v>
      </c>
      <c r="EIC51" t="s">
        <v>210</v>
      </c>
      <c r="EID51" t="s">
        <v>210</v>
      </c>
      <c r="EIE51" t="s">
        <v>210</v>
      </c>
      <c r="EIF51" t="s">
        <v>210</v>
      </c>
      <c r="EIG51" t="s">
        <v>210</v>
      </c>
      <c r="EIH51" t="s">
        <v>210</v>
      </c>
      <c r="EII51" t="s">
        <v>210</v>
      </c>
      <c r="EIJ51" t="s">
        <v>210</v>
      </c>
      <c r="EIK51" t="s">
        <v>210</v>
      </c>
      <c r="EIL51" t="s">
        <v>210</v>
      </c>
      <c r="EIM51" t="s">
        <v>210</v>
      </c>
      <c r="EIN51" t="s">
        <v>210</v>
      </c>
      <c r="EIO51" t="s">
        <v>210</v>
      </c>
      <c r="EIP51" t="s">
        <v>210</v>
      </c>
      <c r="EIQ51" t="s">
        <v>210</v>
      </c>
      <c r="EIR51" t="s">
        <v>210</v>
      </c>
      <c r="EIS51" t="s">
        <v>210</v>
      </c>
      <c r="EIT51" t="s">
        <v>210</v>
      </c>
      <c r="EIU51" t="s">
        <v>210</v>
      </c>
      <c r="EIV51" t="s">
        <v>210</v>
      </c>
      <c r="EIW51" t="s">
        <v>210</v>
      </c>
      <c r="EIX51" t="s">
        <v>210</v>
      </c>
      <c r="EIY51" t="s">
        <v>210</v>
      </c>
      <c r="EIZ51" t="s">
        <v>210</v>
      </c>
      <c r="EJA51" t="s">
        <v>210</v>
      </c>
      <c r="EJB51" t="s">
        <v>210</v>
      </c>
      <c r="EJC51" t="s">
        <v>210</v>
      </c>
      <c r="EJD51" t="s">
        <v>210</v>
      </c>
      <c r="EJE51" t="s">
        <v>210</v>
      </c>
      <c r="EJF51" t="s">
        <v>210</v>
      </c>
      <c r="EJG51" t="s">
        <v>210</v>
      </c>
      <c r="EJH51" t="s">
        <v>210</v>
      </c>
      <c r="EJI51" t="s">
        <v>210</v>
      </c>
      <c r="EJJ51" t="s">
        <v>210</v>
      </c>
      <c r="EJK51" t="s">
        <v>210</v>
      </c>
      <c r="EJL51" t="s">
        <v>210</v>
      </c>
      <c r="EJM51" t="s">
        <v>210</v>
      </c>
      <c r="EJN51" t="s">
        <v>210</v>
      </c>
      <c r="EJO51" t="s">
        <v>210</v>
      </c>
      <c r="EJP51" t="s">
        <v>210</v>
      </c>
      <c r="EJQ51" t="s">
        <v>210</v>
      </c>
      <c r="EJR51" t="s">
        <v>210</v>
      </c>
      <c r="EJS51" t="s">
        <v>210</v>
      </c>
      <c r="EJT51" t="s">
        <v>210</v>
      </c>
      <c r="EJU51" t="s">
        <v>210</v>
      </c>
      <c r="EJV51" t="s">
        <v>210</v>
      </c>
      <c r="EJW51" t="s">
        <v>210</v>
      </c>
      <c r="EJX51" t="s">
        <v>210</v>
      </c>
      <c r="EJY51" t="s">
        <v>210</v>
      </c>
      <c r="EJZ51" t="s">
        <v>210</v>
      </c>
      <c r="EKA51" t="s">
        <v>210</v>
      </c>
      <c r="EKB51" t="s">
        <v>210</v>
      </c>
      <c r="EKC51" t="s">
        <v>210</v>
      </c>
      <c r="EKD51" t="s">
        <v>210</v>
      </c>
      <c r="EKE51" t="s">
        <v>210</v>
      </c>
      <c r="EKF51" t="s">
        <v>210</v>
      </c>
      <c r="EKG51" t="s">
        <v>210</v>
      </c>
      <c r="EKH51" t="s">
        <v>210</v>
      </c>
      <c r="EKI51" t="s">
        <v>210</v>
      </c>
      <c r="EKJ51" t="s">
        <v>210</v>
      </c>
      <c r="EKK51" t="s">
        <v>210</v>
      </c>
      <c r="EKL51" t="s">
        <v>210</v>
      </c>
      <c r="EKM51" t="s">
        <v>210</v>
      </c>
      <c r="EKN51" t="s">
        <v>210</v>
      </c>
      <c r="EKO51" t="s">
        <v>210</v>
      </c>
      <c r="EKP51" t="s">
        <v>210</v>
      </c>
      <c r="EKQ51" t="s">
        <v>210</v>
      </c>
      <c r="EKR51" t="s">
        <v>210</v>
      </c>
      <c r="EKS51" t="s">
        <v>210</v>
      </c>
      <c r="EKT51" t="s">
        <v>210</v>
      </c>
      <c r="EKU51" t="s">
        <v>210</v>
      </c>
      <c r="EKV51" t="s">
        <v>210</v>
      </c>
      <c r="EKW51" t="s">
        <v>210</v>
      </c>
      <c r="EKX51" t="s">
        <v>210</v>
      </c>
      <c r="EKY51" t="s">
        <v>210</v>
      </c>
      <c r="EKZ51" t="s">
        <v>210</v>
      </c>
      <c r="ELA51" t="s">
        <v>210</v>
      </c>
      <c r="ELB51" t="s">
        <v>210</v>
      </c>
      <c r="ELC51" t="s">
        <v>210</v>
      </c>
      <c r="ELD51" t="s">
        <v>210</v>
      </c>
      <c r="ELE51" t="s">
        <v>210</v>
      </c>
      <c r="ELF51" t="s">
        <v>210</v>
      </c>
      <c r="ELG51" t="s">
        <v>210</v>
      </c>
      <c r="ELH51" t="s">
        <v>210</v>
      </c>
      <c r="ELI51" t="s">
        <v>210</v>
      </c>
      <c r="ELJ51" t="s">
        <v>210</v>
      </c>
      <c r="ELK51" t="s">
        <v>210</v>
      </c>
      <c r="ELL51" t="s">
        <v>210</v>
      </c>
      <c r="ELM51" t="s">
        <v>210</v>
      </c>
      <c r="ELN51" t="s">
        <v>210</v>
      </c>
      <c r="ELO51" t="s">
        <v>210</v>
      </c>
      <c r="ELP51" t="s">
        <v>210</v>
      </c>
      <c r="ELQ51" t="s">
        <v>210</v>
      </c>
      <c r="ELR51" t="s">
        <v>210</v>
      </c>
      <c r="ELS51" t="s">
        <v>210</v>
      </c>
      <c r="ELT51" t="s">
        <v>210</v>
      </c>
      <c r="ELU51" t="s">
        <v>210</v>
      </c>
      <c r="ELV51" t="s">
        <v>210</v>
      </c>
      <c r="ELW51" t="s">
        <v>210</v>
      </c>
      <c r="ELX51" t="s">
        <v>210</v>
      </c>
      <c r="ELY51" t="s">
        <v>210</v>
      </c>
      <c r="ELZ51" t="s">
        <v>210</v>
      </c>
      <c r="EMA51" t="s">
        <v>210</v>
      </c>
      <c r="EMB51" t="s">
        <v>210</v>
      </c>
      <c r="EMC51" t="s">
        <v>210</v>
      </c>
      <c r="EMD51" t="s">
        <v>210</v>
      </c>
      <c r="EME51" t="s">
        <v>210</v>
      </c>
      <c r="EMF51" t="s">
        <v>210</v>
      </c>
      <c r="EMG51" t="s">
        <v>210</v>
      </c>
      <c r="EMH51" t="s">
        <v>210</v>
      </c>
      <c r="EMI51" t="s">
        <v>210</v>
      </c>
      <c r="EMJ51" t="s">
        <v>210</v>
      </c>
      <c r="EMK51" t="s">
        <v>210</v>
      </c>
      <c r="EML51" t="s">
        <v>210</v>
      </c>
      <c r="EMM51" t="s">
        <v>210</v>
      </c>
      <c r="EMN51" t="s">
        <v>210</v>
      </c>
      <c r="EMO51" t="s">
        <v>210</v>
      </c>
      <c r="EMP51" t="s">
        <v>210</v>
      </c>
      <c r="EMQ51" t="s">
        <v>210</v>
      </c>
      <c r="EMR51" t="s">
        <v>210</v>
      </c>
      <c r="EMS51" t="s">
        <v>210</v>
      </c>
      <c r="EMT51" t="s">
        <v>210</v>
      </c>
      <c r="EMU51" t="s">
        <v>210</v>
      </c>
      <c r="EMV51" t="s">
        <v>210</v>
      </c>
      <c r="EMW51" t="s">
        <v>210</v>
      </c>
      <c r="EMX51" t="s">
        <v>210</v>
      </c>
      <c r="EMY51" t="s">
        <v>210</v>
      </c>
      <c r="EMZ51" t="s">
        <v>210</v>
      </c>
      <c r="ENA51" t="s">
        <v>210</v>
      </c>
      <c r="ENB51" t="s">
        <v>210</v>
      </c>
      <c r="ENC51" t="s">
        <v>210</v>
      </c>
      <c r="END51" t="s">
        <v>210</v>
      </c>
      <c r="ENE51" t="s">
        <v>210</v>
      </c>
      <c r="ENF51" t="s">
        <v>210</v>
      </c>
      <c r="ENG51" t="s">
        <v>210</v>
      </c>
      <c r="ENH51" t="s">
        <v>210</v>
      </c>
      <c r="ENI51" t="s">
        <v>210</v>
      </c>
      <c r="ENJ51" t="s">
        <v>210</v>
      </c>
      <c r="ENK51" t="s">
        <v>210</v>
      </c>
      <c r="ENL51" t="s">
        <v>210</v>
      </c>
      <c r="ENM51" t="s">
        <v>210</v>
      </c>
      <c r="ENN51" t="s">
        <v>210</v>
      </c>
      <c r="ENO51" t="s">
        <v>210</v>
      </c>
      <c r="ENP51" t="s">
        <v>210</v>
      </c>
      <c r="ENQ51" t="s">
        <v>210</v>
      </c>
      <c r="ENR51" t="s">
        <v>210</v>
      </c>
      <c r="ENS51" t="s">
        <v>210</v>
      </c>
      <c r="ENT51" t="s">
        <v>210</v>
      </c>
      <c r="ENU51" t="s">
        <v>210</v>
      </c>
      <c r="ENV51" t="s">
        <v>210</v>
      </c>
      <c r="ENW51" t="s">
        <v>210</v>
      </c>
      <c r="ENX51" t="s">
        <v>210</v>
      </c>
      <c r="ENY51" t="s">
        <v>210</v>
      </c>
      <c r="ENZ51" t="s">
        <v>210</v>
      </c>
      <c r="EOA51" t="s">
        <v>210</v>
      </c>
      <c r="EOB51" t="s">
        <v>210</v>
      </c>
      <c r="EOC51" t="s">
        <v>210</v>
      </c>
      <c r="EOD51" t="s">
        <v>210</v>
      </c>
      <c r="EOE51" t="s">
        <v>210</v>
      </c>
      <c r="EOF51" t="s">
        <v>210</v>
      </c>
      <c r="EOG51" t="s">
        <v>210</v>
      </c>
      <c r="EOH51" t="s">
        <v>210</v>
      </c>
      <c r="EOI51" t="s">
        <v>210</v>
      </c>
      <c r="EOJ51" t="s">
        <v>210</v>
      </c>
      <c r="EOK51" t="s">
        <v>210</v>
      </c>
      <c r="EOL51" t="s">
        <v>210</v>
      </c>
      <c r="EOM51" t="s">
        <v>210</v>
      </c>
      <c r="EON51" t="s">
        <v>210</v>
      </c>
      <c r="EOO51" t="s">
        <v>210</v>
      </c>
      <c r="EOP51" t="s">
        <v>210</v>
      </c>
      <c r="EOQ51" t="s">
        <v>210</v>
      </c>
      <c r="EOR51" t="s">
        <v>210</v>
      </c>
      <c r="EOS51" t="s">
        <v>210</v>
      </c>
      <c r="EOT51" t="s">
        <v>210</v>
      </c>
      <c r="EOU51" t="s">
        <v>210</v>
      </c>
      <c r="EOV51" t="s">
        <v>210</v>
      </c>
      <c r="EOW51" t="s">
        <v>210</v>
      </c>
      <c r="EOX51" t="s">
        <v>210</v>
      </c>
      <c r="EOY51" t="s">
        <v>210</v>
      </c>
      <c r="EOZ51" t="s">
        <v>210</v>
      </c>
      <c r="EPA51" t="s">
        <v>210</v>
      </c>
      <c r="EPB51" t="s">
        <v>210</v>
      </c>
      <c r="EPC51" t="s">
        <v>210</v>
      </c>
      <c r="EPD51" t="s">
        <v>210</v>
      </c>
      <c r="EPE51" t="s">
        <v>210</v>
      </c>
      <c r="EPF51" t="s">
        <v>210</v>
      </c>
      <c r="EPG51" t="s">
        <v>210</v>
      </c>
      <c r="EPH51" t="s">
        <v>210</v>
      </c>
      <c r="EPI51" t="s">
        <v>210</v>
      </c>
      <c r="EPJ51" t="s">
        <v>210</v>
      </c>
      <c r="EPK51" t="s">
        <v>210</v>
      </c>
      <c r="EPL51" t="s">
        <v>210</v>
      </c>
      <c r="EPM51" t="s">
        <v>210</v>
      </c>
      <c r="EPN51" t="s">
        <v>210</v>
      </c>
      <c r="EPO51" t="s">
        <v>210</v>
      </c>
      <c r="EPP51" t="s">
        <v>210</v>
      </c>
      <c r="EPQ51" t="s">
        <v>210</v>
      </c>
      <c r="EPR51" t="s">
        <v>210</v>
      </c>
      <c r="EPS51" t="s">
        <v>210</v>
      </c>
      <c r="EPT51" t="s">
        <v>210</v>
      </c>
      <c r="EPU51" t="s">
        <v>210</v>
      </c>
      <c r="EPV51" t="s">
        <v>210</v>
      </c>
      <c r="EPW51" t="s">
        <v>210</v>
      </c>
      <c r="EPX51" t="s">
        <v>210</v>
      </c>
      <c r="EPY51" t="s">
        <v>210</v>
      </c>
      <c r="EPZ51" t="s">
        <v>210</v>
      </c>
      <c r="EQA51" t="s">
        <v>210</v>
      </c>
      <c r="EQB51" t="s">
        <v>210</v>
      </c>
      <c r="EQC51" t="s">
        <v>210</v>
      </c>
      <c r="EQD51" t="s">
        <v>210</v>
      </c>
      <c r="EQE51" t="s">
        <v>210</v>
      </c>
      <c r="EQF51" t="s">
        <v>210</v>
      </c>
      <c r="EQG51" t="s">
        <v>210</v>
      </c>
      <c r="EQH51" t="s">
        <v>210</v>
      </c>
      <c r="EQI51" t="s">
        <v>210</v>
      </c>
      <c r="EQJ51" t="s">
        <v>210</v>
      </c>
      <c r="EQK51" t="s">
        <v>210</v>
      </c>
      <c r="EQL51" t="s">
        <v>210</v>
      </c>
      <c r="EQM51" t="s">
        <v>210</v>
      </c>
      <c r="EQN51" t="s">
        <v>210</v>
      </c>
      <c r="EQO51" t="s">
        <v>210</v>
      </c>
      <c r="EQP51" t="s">
        <v>210</v>
      </c>
      <c r="EQQ51" t="s">
        <v>210</v>
      </c>
      <c r="EQR51" t="s">
        <v>210</v>
      </c>
      <c r="EQS51" t="s">
        <v>210</v>
      </c>
      <c r="EQT51" t="s">
        <v>210</v>
      </c>
      <c r="EQU51" t="s">
        <v>210</v>
      </c>
      <c r="EQV51" t="s">
        <v>210</v>
      </c>
      <c r="EQW51" t="s">
        <v>210</v>
      </c>
      <c r="EQX51" t="s">
        <v>210</v>
      </c>
      <c r="EQY51" t="s">
        <v>210</v>
      </c>
      <c r="EQZ51" t="s">
        <v>210</v>
      </c>
      <c r="ERA51" t="s">
        <v>210</v>
      </c>
      <c r="ERB51" t="s">
        <v>210</v>
      </c>
      <c r="ERC51" t="s">
        <v>210</v>
      </c>
      <c r="ERD51" t="s">
        <v>210</v>
      </c>
      <c r="ERE51" t="s">
        <v>210</v>
      </c>
      <c r="ERF51" t="s">
        <v>210</v>
      </c>
      <c r="ERG51" t="s">
        <v>210</v>
      </c>
      <c r="ERH51" t="s">
        <v>210</v>
      </c>
      <c r="ERI51" t="s">
        <v>210</v>
      </c>
      <c r="ERJ51" t="s">
        <v>210</v>
      </c>
      <c r="ERK51" t="s">
        <v>210</v>
      </c>
      <c r="ERL51" t="s">
        <v>210</v>
      </c>
      <c r="ERM51" t="s">
        <v>210</v>
      </c>
      <c r="ERN51" t="s">
        <v>210</v>
      </c>
      <c r="ERO51" t="s">
        <v>210</v>
      </c>
      <c r="ERP51" t="s">
        <v>210</v>
      </c>
      <c r="ERQ51" t="s">
        <v>210</v>
      </c>
      <c r="ERR51" t="s">
        <v>210</v>
      </c>
      <c r="ERS51" t="s">
        <v>210</v>
      </c>
      <c r="ERT51" t="s">
        <v>210</v>
      </c>
      <c r="ERU51" t="s">
        <v>210</v>
      </c>
      <c r="ERV51" t="s">
        <v>210</v>
      </c>
      <c r="ERW51" t="s">
        <v>210</v>
      </c>
      <c r="ERX51" t="s">
        <v>210</v>
      </c>
      <c r="ERY51" t="s">
        <v>210</v>
      </c>
      <c r="ERZ51" t="s">
        <v>210</v>
      </c>
      <c r="ESA51" t="s">
        <v>210</v>
      </c>
      <c r="ESB51" t="s">
        <v>210</v>
      </c>
      <c r="ESC51" t="s">
        <v>210</v>
      </c>
      <c r="ESD51" t="s">
        <v>210</v>
      </c>
      <c r="ESE51" t="s">
        <v>210</v>
      </c>
      <c r="ESF51" t="s">
        <v>210</v>
      </c>
      <c r="ESG51" t="s">
        <v>210</v>
      </c>
      <c r="ESH51" t="s">
        <v>210</v>
      </c>
      <c r="ESI51" t="s">
        <v>210</v>
      </c>
      <c r="ESJ51" t="s">
        <v>210</v>
      </c>
      <c r="ESK51" t="s">
        <v>210</v>
      </c>
      <c r="ESL51" t="s">
        <v>210</v>
      </c>
      <c r="ESM51" t="s">
        <v>210</v>
      </c>
      <c r="ESN51" t="s">
        <v>210</v>
      </c>
      <c r="ESO51" t="s">
        <v>210</v>
      </c>
      <c r="ESP51" t="s">
        <v>210</v>
      </c>
      <c r="ESQ51" t="s">
        <v>210</v>
      </c>
      <c r="ESR51" t="s">
        <v>210</v>
      </c>
      <c r="ESS51" t="s">
        <v>210</v>
      </c>
      <c r="EST51" t="s">
        <v>210</v>
      </c>
      <c r="ESU51" t="s">
        <v>210</v>
      </c>
      <c r="ESV51" t="s">
        <v>210</v>
      </c>
      <c r="ESW51" t="s">
        <v>210</v>
      </c>
      <c r="ESX51" t="s">
        <v>210</v>
      </c>
      <c r="ESY51" t="s">
        <v>210</v>
      </c>
      <c r="ESZ51" t="s">
        <v>210</v>
      </c>
      <c r="ETA51" t="s">
        <v>210</v>
      </c>
      <c r="ETB51" t="s">
        <v>210</v>
      </c>
      <c r="ETC51" t="s">
        <v>210</v>
      </c>
      <c r="ETD51" t="s">
        <v>210</v>
      </c>
      <c r="ETE51" t="s">
        <v>210</v>
      </c>
      <c r="ETF51" t="s">
        <v>210</v>
      </c>
      <c r="ETG51" t="s">
        <v>210</v>
      </c>
      <c r="ETH51" t="s">
        <v>210</v>
      </c>
      <c r="ETI51" t="s">
        <v>210</v>
      </c>
      <c r="ETJ51" t="s">
        <v>210</v>
      </c>
      <c r="ETK51" t="s">
        <v>210</v>
      </c>
      <c r="ETL51" t="s">
        <v>210</v>
      </c>
      <c r="ETM51" t="s">
        <v>210</v>
      </c>
      <c r="ETN51" t="s">
        <v>210</v>
      </c>
      <c r="ETO51" t="s">
        <v>210</v>
      </c>
      <c r="ETP51" t="s">
        <v>210</v>
      </c>
      <c r="ETQ51" t="s">
        <v>210</v>
      </c>
      <c r="ETR51" t="s">
        <v>210</v>
      </c>
      <c r="ETS51" t="s">
        <v>210</v>
      </c>
      <c r="ETT51" t="s">
        <v>210</v>
      </c>
      <c r="ETU51" t="s">
        <v>210</v>
      </c>
      <c r="ETV51" t="s">
        <v>210</v>
      </c>
      <c r="ETW51" t="s">
        <v>210</v>
      </c>
      <c r="ETX51" t="s">
        <v>210</v>
      </c>
      <c r="ETY51" t="s">
        <v>210</v>
      </c>
      <c r="ETZ51" t="s">
        <v>210</v>
      </c>
      <c r="EUA51" t="s">
        <v>210</v>
      </c>
      <c r="EUB51" t="s">
        <v>210</v>
      </c>
      <c r="EUC51" t="s">
        <v>210</v>
      </c>
      <c r="EUD51" t="s">
        <v>210</v>
      </c>
      <c r="EUE51" t="s">
        <v>210</v>
      </c>
      <c r="EUF51" t="s">
        <v>210</v>
      </c>
      <c r="EUG51" t="s">
        <v>210</v>
      </c>
      <c r="EUH51" t="s">
        <v>210</v>
      </c>
      <c r="EUI51" t="s">
        <v>210</v>
      </c>
      <c r="EUJ51" t="s">
        <v>210</v>
      </c>
      <c r="EUK51" t="s">
        <v>210</v>
      </c>
      <c r="EUL51" t="s">
        <v>210</v>
      </c>
      <c r="EUM51" t="s">
        <v>210</v>
      </c>
      <c r="EUN51" t="s">
        <v>210</v>
      </c>
      <c r="EUO51" t="s">
        <v>210</v>
      </c>
      <c r="EUP51" t="s">
        <v>210</v>
      </c>
      <c r="EUQ51" t="s">
        <v>210</v>
      </c>
      <c r="EUR51" t="s">
        <v>210</v>
      </c>
      <c r="EUS51" t="s">
        <v>210</v>
      </c>
      <c r="EUT51" t="s">
        <v>210</v>
      </c>
      <c r="EUU51" t="s">
        <v>210</v>
      </c>
      <c r="EUV51" t="s">
        <v>210</v>
      </c>
      <c r="EUW51" t="s">
        <v>210</v>
      </c>
      <c r="EUX51" t="s">
        <v>210</v>
      </c>
      <c r="EUY51" t="s">
        <v>210</v>
      </c>
      <c r="EUZ51" t="s">
        <v>210</v>
      </c>
      <c r="EVA51" t="s">
        <v>210</v>
      </c>
      <c r="EVB51" t="s">
        <v>210</v>
      </c>
      <c r="EVC51" t="s">
        <v>210</v>
      </c>
      <c r="EVD51" t="s">
        <v>210</v>
      </c>
      <c r="EVE51" t="s">
        <v>210</v>
      </c>
      <c r="EVF51" t="s">
        <v>210</v>
      </c>
      <c r="EVG51" t="s">
        <v>210</v>
      </c>
      <c r="EVH51" t="s">
        <v>210</v>
      </c>
      <c r="EVI51" t="s">
        <v>210</v>
      </c>
      <c r="EVJ51" t="s">
        <v>210</v>
      </c>
      <c r="EVK51" t="s">
        <v>210</v>
      </c>
      <c r="EVL51" t="s">
        <v>210</v>
      </c>
      <c r="EVM51" t="s">
        <v>210</v>
      </c>
      <c r="EVN51" t="s">
        <v>210</v>
      </c>
      <c r="EVO51" t="s">
        <v>210</v>
      </c>
      <c r="EVP51" t="s">
        <v>210</v>
      </c>
      <c r="EVQ51" t="s">
        <v>210</v>
      </c>
      <c r="EVR51" t="s">
        <v>210</v>
      </c>
      <c r="EVS51" t="s">
        <v>210</v>
      </c>
      <c r="EVT51" t="s">
        <v>210</v>
      </c>
      <c r="EVU51" t="s">
        <v>210</v>
      </c>
      <c r="EVV51" t="s">
        <v>210</v>
      </c>
      <c r="EVW51" t="s">
        <v>210</v>
      </c>
      <c r="EVX51" t="s">
        <v>210</v>
      </c>
      <c r="EVY51" t="s">
        <v>210</v>
      </c>
      <c r="EVZ51" t="s">
        <v>210</v>
      </c>
      <c r="EWA51" t="s">
        <v>210</v>
      </c>
      <c r="EWB51" t="s">
        <v>210</v>
      </c>
      <c r="EWC51" t="s">
        <v>210</v>
      </c>
      <c r="EWD51" t="s">
        <v>210</v>
      </c>
      <c r="EWE51" t="s">
        <v>210</v>
      </c>
      <c r="EWF51" t="s">
        <v>210</v>
      </c>
      <c r="EWG51" t="s">
        <v>210</v>
      </c>
      <c r="EWH51" t="s">
        <v>210</v>
      </c>
      <c r="EWI51" t="s">
        <v>210</v>
      </c>
      <c r="EWJ51" t="s">
        <v>210</v>
      </c>
      <c r="EWK51" t="s">
        <v>210</v>
      </c>
      <c r="EWL51" t="s">
        <v>210</v>
      </c>
      <c r="EWM51" t="s">
        <v>210</v>
      </c>
      <c r="EWN51" t="s">
        <v>210</v>
      </c>
      <c r="EWO51" t="s">
        <v>210</v>
      </c>
      <c r="EWP51" t="s">
        <v>210</v>
      </c>
      <c r="EWQ51" t="s">
        <v>210</v>
      </c>
      <c r="EWR51" t="s">
        <v>210</v>
      </c>
      <c r="EWS51" t="s">
        <v>210</v>
      </c>
      <c r="EWT51" t="s">
        <v>210</v>
      </c>
      <c r="EWU51" t="s">
        <v>210</v>
      </c>
      <c r="EWV51" t="s">
        <v>210</v>
      </c>
      <c r="EWW51" t="s">
        <v>210</v>
      </c>
      <c r="EWX51" t="s">
        <v>210</v>
      </c>
      <c r="EWY51" t="s">
        <v>210</v>
      </c>
      <c r="EWZ51" t="s">
        <v>210</v>
      </c>
      <c r="EXA51" t="s">
        <v>210</v>
      </c>
      <c r="EXB51" t="s">
        <v>210</v>
      </c>
      <c r="EXC51" t="s">
        <v>210</v>
      </c>
      <c r="EXD51" t="s">
        <v>210</v>
      </c>
      <c r="EXE51" t="s">
        <v>210</v>
      </c>
      <c r="EXF51" t="s">
        <v>210</v>
      </c>
      <c r="EXG51" t="s">
        <v>210</v>
      </c>
      <c r="EXH51" t="s">
        <v>210</v>
      </c>
      <c r="EXI51" t="s">
        <v>210</v>
      </c>
      <c r="EXJ51" t="s">
        <v>210</v>
      </c>
      <c r="EXK51" t="s">
        <v>210</v>
      </c>
      <c r="EXL51" t="s">
        <v>210</v>
      </c>
      <c r="EXM51" t="s">
        <v>210</v>
      </c>
      <c r="EXN51" t="s">
        <v>210</v>
      </c>
      <c r="EXO51" t="s">
        <v>210</v>
      </c>
      <c r="EXP51" t="s">
        <v>210</v>
      </c>
      <c r="EXQ51" t="s">
        <v>210</v>
      </c>
      <c r="EXR51" t="s">
        <v>210</v>
      </c>
      <c r="EXS51" t="s">
        <v>210</v>
      </c>
      <c r="EXT51" t="s">
        <v>210</v>
      </c>
      <c r="EXU51" t="s">
        <v>210</v>
      </c>
      <c r="EXV51" t="s">
        <v>210</v>
      </c>
      <c r="EXW51" t="s">
        <v>210</v>
      </c>
      <c r="EXX51" t="s">
        <v>210</v>
      </c>
      <c r="EXY51" t="s">
        <v>210</v>
      </c>
      <c r="EXZ51" t="s">
        <v>210</v>
      </c>
      <c r="EYA51" t="s">
        <v>210</v>
      </c>
      <c r="EYB51" t="s">
        <v>210</v>
      </c>
      <c r="EYC51" t="s">
        <v>210</v>
      </c>
      <c r="EYD51" t="s">
        <v>210</v>
      </c>
      <c r="EYE51" t="s">
        <v>210</v>
      </c>
      <c r="EYF51" t="s">
        <v>210</v>
      </c>
      <c r="EYG51" t="s">
        <v>210</v>
      </c>
      <c r="EYH51" t="s">
        <v>210</v>
      </c>
      <c r="EYI51" t="s">
        <v>210</v>
      </c>
      <c r="EYJ51" t="s">
        <v>210</v>
      </c>
      <c r="EYK51" t="s">
        <v>210</v>
      </c>
      <c r="EYL51" t="s">
        <v>210</v>
      </c>
      <c r="EYM51" t="s">
        <v>210</v>
      </c>
      <c r="EYN51" t="s">
        <v>210</v>
      </c>
      <c r="EYO51" t="s">
        <v>210</v>
      </c>
      <c r="EYP51" t="s">
        <v>210</v>
      </c>
      <c r="EYQ51" t="s">
        <v>210</v>
      </c>
      <c r="EYR51" t="s">
        <v>210</v>
      </c>
      <c r="EYS51" t="s">
        <v>210</v>
      </c>
      <c r="EYT51" t="s">
        <v>210</v>
      </c>
      <c r="EYU51" t="s">
        <v>210</v>
      </c>
      <c r="EYV51" t="s">
        <v>210</v>
      </c>
      <c r="EYW51" t="s">
        <v>210</v>
      </c>
      <c r="EYX51" t="s">
        <v>210</v>
      </c>
      <c r="EYY51" t="s">
        <v>210</v>
      </c>
      <c r="EYZ51" t="s">
        <v>210</v>
      </c>
      <c r="EZA51" t="s">
        <v>210</v>
      </c>
      <c r="EZB51" t="s">
        <v>210</v>
      </c>
      <c r="EZC51" t="s">
        <v>210</v>
      </c>
      <c r="EZD51" t="s">
        <v>210</v>
      </c>
      <c r="EZE51" t="s">
        <v>210</v>
      </c>
      <c r="EZF51" t="s">
        <v>210</v>
      </c>
      <c r="EZG51" t="s">
        <v>210</v>
      </c>
      <c r="EZH51" t="s">
        <v>210</v>
      </c>
      <c r="EZI51" t="s">
        <v>210</v>
      </c>
      <c r="EZJ51" t="s">
        <v>210</v>
      </c>
      <c r="EZK51" t="s">
        <v>210</v>
      </c>
      <c r="EZL51" t="s">
        <v>210</v>
      </c>
      <c r="EZM51" t="s">
        <v>210</v>
      </c>
      <c r="EZN51" t="s">
        <v>210</v>
      </c>
      <c r="EZO51" t="s">
        <v>210</v>
      </c>
      <c r="EZP51" t="s">
        <v>210</v>
      </c>
      <c r="EZQ51" t="s">
        <v>210</v>
      </c>
      <c r="EZR51" t="s">
        <v>210</v>
      </c>
      <c r="EZS51" t="s">
        <v>210</v>
      </c>
      <c r="EZT51" t="s">
        <v>210</v>
      </c>
      <c r="EZU51" t="s">
        <v>210</v>
      </c>
      <c r="EZV51" t="s">
        <v>210</v>
      </c>
      <c r="EZW51" t="s">
        <v>210</v>
      </c>
      <c r="EZX51" t="s">
        <v>210</v>
      </c>
      <c r="EZY51" t="s">
        <v>210</v>
      </c>
      <c r="EZZ51" t="s">
        <v>210</v>
      </c>
      <c r="FAA51" t="s">
        <v>210</v>
      </c>
      <c r="FAB51" t="s">
        <v>210</v>
      </c>
      <c r="FAC51" t="s">
        <v>210</v>
      </c>
      <c r="FAD51" t="s">
        <v>210</v>
      </c>
      <c r="FAE51" t="s">
        <v>210</v>
      </c>
      <c r="FAF51" t="s">
        <v>210</v>
      </c>
      <c r="FAG51" t="s">
        <v>210</v>
      </c>
      <c r="FAH51" t="s">
        <v>210</v>
      </c>
      <c r="FAI51" t="s">
        <v>210</v>
      </c>
      <c r="FAJ51" t="s">
        <v>210</v>
      </c>
      <c r="FAK51" t="s">
        <v>210</v>
      </c>
      <c r="FAL51" t="s">
        <v>210</v>
      </c>
      <c r="FAM51" t="s">
        <v>210</v>
      </c>
      <c r="FAN51" t="s">
        <v>210</v>
      </c>
      <c r="FAO51" t="s">
        <v>210</v>
      </c>
      <c r="FAP51" t="s">
        <v>210</v>
      </c>
      <c r="FAQ51" t="s">
        <v>210</v>
      </c>
      <c r="FAR51" t="s">
        <v>210</v>
      </c>
      <c r="FAS51" t="s">
        <v>210</v>
      </c>
      <c r="FAT51" t="s">
        <v>210</v>
      </c>
      <c r="FAU51" t="s">
        <v>210</v>
      </c>
      <c r="FAV51" t="s">
        <v>210</v>
      </c>
      <c r="FAW51" t="s">
        <v>210</v>
      </c>
      <c r="FAX51" t="s">
        <v>210</v>
      </c>
      <c r="FAY51" t="s">
        <v>210</v>
      </c>
      <c r="FAZ51" t="s">
        <v>210</v>
      </c>
      <c r="FBA51" t="s">
        <v>210</v>
      </c>
      <c r="FBB51" t="s">
        <v>210</v>
      </c>
      <c r="FBC51" t="s">
        <v>210</v>
      </c>
      <c r="FBD51" t="s">
        <v>210</v>
      </c>
      <c r="FBE51" t="s">
        <v>210</v>
      </c>
      <c r="FBF51" t="s">
        <v>210</v>
      </c>
      <c r="FBG51" t="s">
        <v>210</v>
      </c>
      <c r="FBH51" t="s">
        <v>210</v>
      </c>
      <c r="FBI51" t="s">
        <v>210</v>
      </c>
      <c r="FBJ51" t="s">
        <v>210</v>
      </c>
      <c r="FBK51" t="s">
        <v>210</v>
      </c>
      <c r="FBL51" t="s">
        <v>210</v>
      </c>
      <c r="FBM51" t="s">
        <v>210</v>
      </c>
      <c r="FBN51" t="s">
        <v>210</v>
      </c>
      <c r="FBO51" t="s">
        <v>210</v>
      </c>
      <c r="FBP51" t="s">
        <v>210</v>
      </c>
      <c r="FBQ51" t="s">
        <v>210</v>
      </c>
      <c r="FBR51" t="s">
        <v>210</v>
      </c>
      <c r="FBS51" t="s">
        <v>210</v>
      </c>
      <c r="FBT51" t="s">
        <v>210</v>
      </c>
      <c r="FBU51" t="s">
        <v>210</v>
      </c>
      <c r="FBV51" t="s">
        <v>210</v>
      </c>
      <c r="FBW51" t="s">
        <v>210</v>
      </c>
      <c r="FBX51" t="s">
        <v>210</v>
      </c>
      <c r="FBY51" t="s">
        <v>210</v>
      </c>
      <c r="FBZ51" t="s">
        <v>210</v>
      </c>
      <c r="FCA51" t="s">
        <v>210</v>
      </c>
      <c r="FCB51" t="s">
        <v>210</v>
      </c>
      <c r="FCC51" t="s">
        <v>210</v>
      </c>
      <c r="FCD51" t="s">
        <v>210</v>
      </c>
      <c r="FCE51" t="s">
        <v>210</v>
      </c>
      <c r="FCF51" t="s">
        <v>210</v>
      </c>
      <c r="FCG51" t="s">
        <v>210</v>
      </c>
      <c r="FCH51" t="s">
        <v>210</v>
      </c>
      <c r="FCI51" t="s">
        <v>210</v>
      </c>
      <c r="FCJ51" t="s">
        <v>210</v>
      </c>
      <c r="FCK51" t="s">
        <v>210</v>
      </c>
      <c r="FCL51" t="s">
        <v>210</v>
      </c>
      <c r="FCM51" t="s">
        <v>210</v>
      </c>
      <c r="FCN51" t="s">
        <v>210</v>
      </c>
      <c r="FCO51" t="s">
        <v>210</v>
      </c>
      <c r="FCP51" t="s">
        <v>210</v>
      </c>
      <c r="FCQ51" t="s">
        <v>210</v>
      </c>
      <c r="FCR51" t="s">
        <v>210</v>
      </c>
      <c r="FCS51" t="s">
        <v>210</v>
      </c>
      <c r="FCT51" t="s">
        <v>210</v>
      </c>
      <c r="FCU51" t="s">
        <v>210</v>
      </c>
      <c r="FCV51" t="s">
        <v>210</v>
      </c>
      <c r="FCW51" t="s">
        <v>210</v>
      </c>
      <c r="FCX51" t="s">
        <v>210</v>
      </c>
      <c r="FCY51" t="s">
        <v>210</v>
      </c>
      <c r="FCZ51" t="s">
        <v>210</v>
      </c>
      <c r="FDA51" t="s">
        <v>210</v>
      </c>
      <c r="FDB51" t="s">
        <v>210</v>
      </c>
      <c r="FDC51" t="s">
        <v>210</v>
      </c>
      <c r="FDD51" t="s">
        <v>210</v>
      </c>
      <c r="FDE51" t="s">
        <v>210</v>
      </c>
      <c r="FDF51" t="s">
        <v>210</v>
      </c>
      <c r="FDG51" t="s">
        <v>210</v>
      </c>
      <c r="FDH51" t="s">
        <v>210</v>
      </c>
      <c r="FDI51" t="s">
        <v>210</v>
      </c>
      <c r="FDJ51" t="s">
        <v>210</v>
      </c>
      <c r="FDK51" t="s">
        <v>210</v>
      </c>
      <c r="FDL51" t="s">
        <v>210</v>
      </c>
      <c r="FDM51" t="s">
        <v>210</v>
      </c>
      <c r="FDN51" t="s">
        <v>210</v>
      </c>
      <c r="FDO51" t="s">
        <v>210</v>
      </c>
      <c r="FDP51" t="s">
        <v>210</v>
      </c>
      <c r="FDQ51" t="s">
        <v>210</v>
      </c>
      <c r="FDR51" t="s">
        <v>210</v>
      </c>
      <c r="FDS51" t="s">
        <v>210</v>
      </c>
      <c r="FDT51" t="s">
        <v>210</v>
      </c>
      <c r="FDU51" t="s">
        <v>210</v>
      </c>
      <c r="FDV51" t="s">
        <v>210</v>
      </c>
      <c r="FDW51" t="s">
        <v>210</v>
      </c>
      <c r="FDX51" t="s">
        <v>210</v>
      </c>
      <c r="FDY51" t="s">
        <v>210</v>
      </c>
      <c r="FDZ51" t="s">
        <v>210</v>
      </c>
      <c r="FEA51" t="s">
        <v>210</v>
      </c>
      <c r="FEB51" t="s">
        <v>210</v>
      </c>
      <c r="FEC51" t="s">
        <v>210</v>
      </c>
      <c r="FED51" t="s">
        <v>210</v>
      </c>
      <c r="FEE51" t="s">
        <v>210</v>
      </c>
      <c r="FEF51" t="s">
        <v>210</v>
      </c>
      <c r="FEG51" t="s">
        <v>210</v>
      </c>
      <c r="FEH51" t="s">
        <v>210</v>
      </c>
      <c r="FEI51" t="s">
        <v>210</v>
      </c>
      <c r="FEJ51" t="s">
        <v>210</v>
      </c>
      <c r="FEK51" t="s">
        <v>210</v>
      </c>
      <c r="FEL51" t="s">
        <v>210</v>
      </c>
      <c r="FEM51" t="s">
        <v>210</v>
      </c>
      <c r="FEN51" t="s">
        <v>210</v>
      </c>
      <c r="FEO51" t="s">
        <v>210</v>
      </c>
      <c r="FEP51" t="s">
        <v>210</v>
      </c>
      <c r="FEQ51" t="s">
        <v>210</v>
      </c>
      <c r="FER51" t="s">
        <v>210</v>
      </c>
      <c r="FES51" t="s">
        <v>210</v>
      </c>
      <c r="FET51" t="s">
        <v>210</v>
      </c>
      <c r="FEU51" t="s">
        <v>210</v>
      </c>
      <c r="FEV51" t="s">
        <v>210</v>
      </c>
      <c r="FEW51" t="s">
        <v>210</v>
      </c>
      <c r="FEX51" t="s">
        <v>210</v>
      </c>
      <c r="FEY51" t="s">
        <v>210</v>
      </c>
      <c r="FEZ51" t="s">
        <v>210</v>
      </c>
      <c r="FFA51" t="s">
        <v>210</v>
      </c>
      <c r="FFB51" t="s">
        <v>210</v>
      </c>
      <c r="FFC51" t="s">
        <v>210</v>
      </c>
      <c r="FFD51" t="s">
        <v>210</v>
      </c>
      <c r="FFE51" t="s">
        <v>210</v>
      </c>
      <c r="FFF51" t="s">
        <v>210</v>
      </c>
      <c r="FFG51" t="s">
        <v>210</v>
      </c>
      <c r="FFH51" t="s">
        <v>210</v>
      </c>
      <c r="FFI51" t="s">
        <v>210</v>
      </c>
      <c r="FFJ51" t="s">
        <v>210</v>
      </c>
      <c r="FFK51" t="s">
        <v>210</v>
      </c>
      <c r="FFL51" t="s">
        <v>210</v>
      </c>
      <c r="FFM51" t="s">
        <v>210</v>
      </c>
      <c r="FFN51" t="s">
        <v>210</v>
      </c>
      <c r="FFO51" t="s">
        <v>210</v>
      </c>
      <c r="FFP51" t="s">
        <v>210</v>
      </c>
      <c r="FFQ51" t="s">
        <v>210</v>
      </c>
      <c r="FFR51" t="s">
        <v>210</v>
      </c>
      <c r="FFS51" t="s">
        <v>210</v>
      </c>
      <c r="FFT51" t="s">
        <v>210</v>
      </c>
      <c r="FFU51" t="s">
        <v>210</v>
      </c>
      <c r="FFV51" t="s">
        <v>210</v>
      </c>
      <c r="FFW51" t="s">
        <v>210</v>
      </c>
      <c r="FFX51" t="s">
        <v>210</v>
      </c>
      <c r="FFY51" t="s">
        <v>210</v>
      </c>
      <c r="FFZ51" t="s">
        <v>210</v>
      </c>
      <c r="FGA51" t="s">
        <v>210</v>
      </c>
      <c r="FGB51" t="s">
        <v>210</v>
      </c>
      <c r="FGC51" t="s">
        <v>210</v>
      </c>
      <c r="FGD51" t="s">
        <v>210</v>
      </c>
      <c r="FGE51" t="s">
        <v>210</v>
      </c>
      <c r="FGF51" t="s">
        <v>210</v>
      </c>
      <c r="FGG51" t="s">
        <v>210</v>
      </c>
      <c r="FGH51" t="s">
        <v>210</v>
      </c>
      <c r="FGI51" t="s">
        <v>210</v>
      </c>
      <c r="FGJ51" t="s">
        <v>210</v>
      </c>
      <c r="FGK51" t="s">
        <v>210</v>
      </c>
      <c r="FGL51" t="s">
        <v>210</v>
      </c>
      <c r="FGM51" t="s">
        <v>210</v>
      </c>
      <c r="FGN51" t="s">
        <v>210</v>
      </c>
      <c r="FGO51" t="s">
        <v>210</v>
      </c>
      <c r="FGP51" t="s">
        <v>210</v>
      </c>
      <c r="FGQ51" t="s">
        <v>210</v>
      </c>
      <c r="FGR51" t="s">
        <v>210</v>
      </c>
      <c r="FGS51" t="s">
        <v>210</v>
      </c>
      <c r="FGT51" t="s">
        <v>210</v>
      </c>
      <c r="FGU51" t="s">
        <v>210</v>
      </c>
      <c r="FGV51" t="s">
        <v>210</v>
      </c>
      <c r="FGW51" t="s">
        <v>210</v>
      </c>
      <c r="FGX51" t="s">
        <v>210</v>
      </c>
      <c r="FGY51" t="s">
        <v>210</v>
      </c>
      <c r="FGZ51" t="s">
        <v>210</v>
      </c>
      <c r="FHA51" t="s">
        <v>210</v>
      </c>
      <c r="FHB51" t="s">
        <v>210</v>
      </c>
      <c r="FHC51" t="s">
        <v>210</v>
      </c>
      <c r="FHD51" t="s">
        <v>210</v>
      </c>
      <c r="FHE51" t="s">
        <v>210</v>
      </c>
      <c r="FHF51" t="s">
        <v>210</v>
      </c>
      <c r="FHG51" t="s">
        <v>210</v>
      </c>
      <c r="FHH51" t="s">
        <v>210</v>
      </c>
      <c r="FHI51" t="s">
        <v>210</v>
      </c>
      <c r="FHJ51" t="s">
        <v>210</v>
      </c>
      <c r="FHK51" t="s">
        <v>210</v>
      </c>
      <c r="FHL51" t="s">
        <v>210</v>
      </c>
      <c r="FHM51" t="s">
        <v>210</v>
      </c>
      <c r="FHN51" t="s">
        <v>210</v>
      </c>
      <c r="FHO51" t="s">
        <v>210</v>
      </c>
      <c r="FHP51" t="s">
        <v>210</v>
      </c>
      <c r="FHQ51" t="s">
        <v>210</v>
      </c>
      <c r="FHR51" t="s">
        <v>210</v>
      </c>
      <c r="FHS51" t="s">
        <v>210</v>
      </c>
      <c r="FHT51" t="s">
        <v>210</v>
      </c>
      <c r="FHU51" t="s">
        <v>210</v>
      </c>
      <c r="FHV51" t="s">
        <v>210</v>
      </c>
      <c r="FHW51" t="s">
        <v>210</v>
      </c>
      <c r="FHX51" t="s">
        <v>210</v>
      </c>
      <c r="FHY51" t="s">
        <v>210</v>
      </c>
      <c r="FHZ51" t="s">
        <v>210</v>
      </c>
      <c r="FIA51" t="s">
        <v>210</v>
      </c>
      <c r="FIB51" t="s">
        <v>210</v>
      </c>
      <c r="FIC51" t="s">
        <v>210</v>
      </c>
      <c r="FID51" t="s">
        <v>210</v>
      </c>
      <c r="FIE51" t="s">
        <v>210</v>
      </c>
      <c r="FIF51" t="s">
        <v>210</v>
      </c>
      <c r="FIG51" t="s">
        <v>210</v>
      </c>
      <c r="FIH51" t="s">
        <v>210</v>
      </c>
      <c r="FII51" t="s">
        <v>210</v>
      </c>
      <c r="FIJ51" t="s">
        <v>210</v>
      </c>
      <c r="FIK51" t="s">
        <v>210</v>
      </c>
      <c r="FIL51" t="s">
        <v>210</v>
      </c>
      <c r="FIM51" t="s">
        <v>210</v>
      </c>
      <c r="FIN51" t="s">
        <v>210</v>
      </c>
      <c r="FIO51" t="s">
        <v>210</v>
      </c>
      <c r="FIP51" t="s">
        <v>210</v>
      </c>
      <c r="FIQ51" t="s">
        <v>210</v>
      </c>
      <c r="FIR51" t="s">
        <v>210</v>
      </c>
      <c r="FIS51" t="s">
        <v>210</v>
      </c>
      <c r="FIT51" t="s">
        <v>210</v>
      </c>
      <c r="FIU51" t="s">
        <v>210</v>
      </c>
      <c r="FIV51" t="s">
        <v>210</v>
      </c>
      <c r="FIW51" t="s">
        <v>210</v>
      </c>
      <c r="FIX51" t="s">
        <v>210</v>
      </c>
      <c r="FIY51" t="s">
        <v>210</v>
      </c>
      <c r="FIZ51" t="s">
        <v>210</v>
      </c>
      <c r="FJA51" t="s">
        <v>210</v>
      </c>
      <c r="FJB51" t="s">
        <v>210</v>
      </c>
      <c r="FJC51" t="s">
        <v>210</v>
      </c>
      <c r="FJD51" t="s">
        <v>210</v>
      </c>
      <c r="FJE51" t="s">
        <v>210</v>
      </c>
      <c r="FJF51" t="s">
        <v>210</v>
      </c>
      <c r="FJG51" t="s">
        <v>210</v>
      </c>
      <c r="FJH51" t="s">
        <v>210</v>
      </c>
      <c r="FJI51" t="s">
        <v>210</v>
      </c>
      <c r="FJJ51" t="s">
        <v>210</v>
      </c>
      <c r="FJK51" t="s">
        <v>210</v>
      </c>
      <c r="FJL51" t="s">
        <v>210</v>
      </c>
      <c r="FJM51" t="s">
        <v>210</v>
      </c>
      <c r="FJN51" t="s">
        <v>210</v>
      </c>
      <c r="FJO51" t="s">
        <v>210</v>
      </c>
      <c r="FJP51" t="s">
        <v>210</v>
      </c>
      <c r="FJQ51" t="s">
        <v>210</v>
      </c>
      <c r="FJR51" t="s">
        <v>210</v>
      </c>
      <c r="FJS51" t="s">
        <v>210</v>
      </c>
      <c r="FJT51" t="s">
        <v>210</v>
      </c>
      <c r="FJU51" t="s">
        <v>210</v>
      </c>
      <c r="FJV51" t="s">
        <v>210</v>
      </c>
      <c r="FJW51" t="s">
        <v>210</v>
      </c>
      <c r="FJX51" t="s">
        <v>210</v>
      </c>
      <c r="FJY51" t="s">
        <v>210</v>
      </c>
      <c r="FJZ51" t="s">
        <v>210</v>
      </c>
      <c r="FKA51" t="s">
        <v>210</v>
      </c>
      <c r="FKB51" t="s">
        <v>210</v>
      </c>
      <c r="FKC51" t="s">
        <v>210</v>
      </c>
      <c r="FKD51" t="s">
        <v>210</v>
      </c>
      <c r="FKE51" t="s">
        <v>210</v>
      </c>
      <c r="FKF51" t="s">
        <v>210</v>
      </c>
      <c r="FKG51" t="s">
        <v>210</v>
      </c>
      <c r="FKH51" t="s">
        <v>210</v>
      </c>
      <c r="FKI51" t="s">
        <v>210</v>
      </c>
      <c r="FKJ51" t="s">
        <v>210</v>
      </c>
      <c r="FKK51" t="s">
        <v>210</v>
      </c>
      <c r="FKL51" t="s">
        <v>210</v>
      </c>
      <c r="FKM51" t="s">
        <v>210</v>
      </c>
      <c r="FKN51" t="s">
        <v>210</v>
      </c>
      <c r="FKO51" t="s">
        <v>210</v>
      </c>
      <c r="FKP51" t="s">
        <v>210</v>
      </c>
      <c r="FKQ51" t="s">
        <v>210</v>
      </c>
      <c r="FKR51" t="s">
        <v>210</v>
      </c>
      <c r="FKS51" t="s">
        <v>210</v>
      </c>
      <c r="FKT51" t="s">
        <v>210</v>
      </c>
      <c r="FKU51" t="s">
        <v>210</v>
      </c>
      <c r="FKV51" t="s">
        <v>210</v>
      </c>
      <c r="FKW51" t="s">
        <v>210</v>
      </c>
      <c r="FKX51" t="s">
        <v>210</v>
      </c>
      <c r="FKY51" t="s">
        <v>210</v>
      </c>
      <c r="FKZ51" t="s">
        <v>210</v>
      </c>
      <c r="FLA51" t="s">
        <v>210</v>
      </c>
      <c r="FLB51" t="s">
        <v>210</v>
      </c>
      <c r="FLC51" t="s">
        <v>210</v>
      </c>
      <c r="FLD51" t="s">
        <v>210</v>
      </c>
      <c r="FLE51" t="s">
        <v>210</v>
      </c>
      <c r="FLF51" t="s">
        <v>210</v>
      </c>
      <c r="FLG51" t="s">
        <v>210</v>
      </c>
      <c r="FLH51" t="s">
        <v>210</v>
      </c>
      <c r="FLI51" t="s">
        <v>210</v>
      </c>
      <c r="FLJ51" t="s">
        <v>210</v>
      </c>
      <c r="FLK51" t="s">
        <v>210</v>
      </c>
      <c r="FLL51" t="s">
        <v>210</v>
      </c>
      <c r="FLM51" t="s">
        <v>210</v>
      </c>
      <c r="FLN51" t="s">
        <v>210</v>
      </c>
      <c r="FLO51" t="s">
        <v>210</v>
      </c>
      <c r="FLP51" t="s">
        <v>210</v>
      </c>
      <c r="FLQ51" t="s">
        <v>210</v>
      </c>
      <c r="FLR51" t="s">
        <v>210</v>
      </c>
      <c r="FLS51" t="s">
        <v>210</v>
      </c>
      <c r="FLT51" t="s">
        <v>210</v>
      </c>
      <c r="FLU51" t="s">
        <v>210</v>
      </c>
      <c r="FLV51" t="s">
        <v>210</v>
      </c>
      <c r="FLW51" t="s">
        <v>210</v>
      </c>
      <c r="FLX51" t="s">
        <v>210</v>
      </c>
      <c r="FLY51" t="s">
        <v>210</v>
      </c>
      <c r="FLZ51" t="s">
        <v>210</v>
      </c>
      <c r="FMA51" t="s">
        <v>210</v>
      </c>
      <c r="FMB51" t="s">
        <v>210</v>
      </c>
      <c r="FMC51" t="s">
        <v>210</v>
      </c>
      <c r="FMD51" t="s">
        <v>210</v>
      </c>
      <c r="FME51" t="s">
        <v>210</v>
      </c>
      <c r="FMF51" t="s">
        <v>210</v>
      </c>
      <c r="FMG51" t="s">
        <v>210</v>
      </c>
      <c r="FMH51" t="s">
        <v>210</v>
      </c>
      <c r="FMI51" t="s">
        <v>210</v>
      </c>
      <c r="FMJ51" t="s">
        <v>210</v>
      </c>
      <c r="FMK51" t="s">
        <v>210</v>
      </c>
      <c r="FML51" t="s">
        <v>210</v>
      </c>
      <c r="FMM51" t="s">
        <v>210</v>
      </c>
      <c r="FMN51" t="s">
        <v>210</v>
      </c>
      <c r="FMO51" t="s">
        <v>210</v>
      </c>
      <c r="FMP51" t="s">
        <v>210</v>
      </c>
      <c r="FMQ51" t="s">
        <v>210</v>
      </c>
      <c r="FMR51" t="s">
        <v>210</v>
      </c>
      <c r="FMS51" t="s">
        <v>210</v>
      </c>
      <c r="FMT51" t="s">
        <v>210</v>
      </c>
      <c r="FMU51" t="s">
        <v>210</v>
      </c>
      <c r="FMV51" t="s">
        <v>210</v>
      </c>
      <c r="FMW51" t="s">
        <v>210</v>
      </c>
      <c r="FMX51" t="s">
        <v>210</v>
      </c>
      <c r="FMY51" t="s">
        <v>210</v>
      </c>
      <c r="FMZ51" t="s">
        <v>210</v>
      </c>
      <c r="FNA51" t="s">
        <v>210</v>
      </c>
      <c r="FNB51" t="s">
        <v>210</v>
      </c>
      <c r="FNC51" t="s">
        <v>210</v>
      </c>
      <c r="FND51" t="s">
        <v>210</v>
      </c>
      <c r="FNE51" t="s">
        <v>210</v>
      </c>
      <c r="FNF51" t="s">
        <v>210</v>
      </c>
      <c r="FNG51" t="s">
        <v>210</v>
      </c>
      <c r="FNH51" t="s">
        <v>210</v>
      </c>
      <c r="FNI51" t="s">
        <v>210</v>
      </c>
      <c r="FNJ51" t="s">
        <v>210</v>
      </c>
      <c r="FNK51" t="s">
        <v>210</v>
      </c>
      <c r="FNL51" t="s">
        <v>210</v>
      </c>
      <c r="FNM51" t="s">
        <v>210</v>
      </c>
      <c r="FNN51" t="s">
        <v>210</v>
      </c>
      <c r="FNO51" t="s">
        <v>210</v>
      </c>
      <c r="FNP51" t="s">
        <v>210</v>
      </c>
      <c r="FNQ51" t="s">
        <v>210</v>
      </c>
      <c r="FNR51" t="s">
        <v>210</v>
      </c>
      <c r="FNS51" t="s">
        <v>210</v>
      </c>
      <c r="FNT51" t="s">
        <v>210</v>
      </c>
      <c r="FNU51" t="s">
        <v>210</v>
      </c>
      <c r="FNV51" t="s">
        <v>210</v>
      </c>
      <c r="FNW51" t="s">
        <v>210</v>
      </c>
      <c r="FNX51" t="s">
        <v>210</v>
      </c>
      <c r="FNY51" t="s">
        <v>210</v>
      </c>
      <c r="FNZ51" t="s">
        <v>210</v>
      </c>
      <c r="FOA51" t="s">
        <v>210</v>
      </c>
      <c r="FOB51" t="s">
        <v>210</v>
      </c>
      <c r="FOC51" t="s">
        <v>210</v>
      </c>
      <c r="FOD51" t="s">
        <v>210</v>
      </c>
      <c r="FOE51" t="s">
        <v>210</v>
      </c>
      <c r="FOF51" t="s">
        <v>210</v>
      </c>
      <c r="FOG51" t="s">
        <v>210</v>
      </c>
      <c r="FOH51" t="s">
        <v>210</v>
      </c>
      <c r="FOI51" t="s">
        <v>210</v>
      </c>
      <c r="FOJ51" t="s">
        <v>210</v>
      </c>
      <c r="FOK51" t="s">
        <v>210</v>
      </c>
      <c r="FOL51" t="s">
        <v>210</v>
      </c>
      <c r="FOM51" t="s">
        <v>210</v>
      </c>
      <c r="FON51" t="s">
        <v>210</v>
      </c>
      <c r="FOO51" t="s">
        <v>210</v>
      </c>
      <c r="FOP51" t="s">
        <v>210</v>
      </c>
      <c r="FOQ51" t="s">
        <v>210</v>
      </c>
      <c r="FOR51" t="s">
        <v>210</v>
      </c>
      <c r="FOS51" t="s">
        <v>210</v>
      </c>
      <c r="FOT51" t="s">
        <v>210</v>
      </c>
      <c r="FOU51" t="s">
        <v>210</v>
      </c>
      <c r="FOV51" t="s">
        <v>210</v>
      </c>
      <c r="FOW51" t="s">
        <v>210</v>
      </c>
      <c r="FOX51" t="s">
        <v>210</v>
      </c>
      <c r="FOY51" t="s">
        <v>210</v>
      </c>
      <c r="FOZ51" t="s">
        <v>210</v>
      </c>
      <c r="FPA51" t="s">
        <v>210</v>
      </c>
      <c r="FPB51" t="s">
        <v>210</v>
      </c>
      <c r="FPC51" t="s">
        <v>210</v>
      </c>
      <c r="FPD51" t="s">
        <v>210</v>
      </c>
      <c r="FPE51" t="s">
        <v>210</v>
      </c>
      <c r="FPF51" t="s">
        <v>210</v>
      </c>
      <c r="FPG51" t="s">
        <v>210</v>
      </c>
      <c r="FPH51" t="s">
        <v>210</v>
      </c>
      <c r="FPI51" t="s">
        <v>210</v>
      </c>
      <c r="FPJ51" t="s">
        <v>210</v>
      </c>
      <c r="FPK51" t="s">
        <v>210</v>
      </c>
      <c r="FPL51" t="s">
        <v>210</v>
      </c>
      <c r="FPM51" t="s">
        <v>210</v>
      </c>
      <c r="FPN51" t="s">
        <v>210</v>
      </c>
      <c r="FPO51" t="s">
        <v>210</v>
      </c>
      <c r="FPP51" t="s">
        <v>210</v>
      </c>
      <c r="FPQ51" t="s">
        <v>210</v>
      </c>
      <c r="FPR51" t="s">
        <v>210</v>
      </c>
      <c r="FPS51" t="s">
        <v>210</v>
      </c>
      <c r="FPT51" t="s">
        <v>210</v>
      </c>
      <c r="FPU51" t="s">
        <v>210</v>
      </c>
      <c r="FPV51" t="s">
        <v>210</v>
      </c>
      <c r="FPW51" t="s">
        <v>210</v>
      </c>
      <c r="FPX51" t="s">
        <v>210</v>
      </c>
      <c r="FPY51" t="s">
        <v>210</v>
      </c>
      <c r="FPZ51" t="s">
        <v>210</v>
      </c>
      <c r="FQA51" t="s">
        <v>210</v>
      </c>
      <c r="FQB51" t="s">
        <v>210</v>
      </c>
      <c r="FQC51" t="s">
        <v>210</v>
      </c>
      <c r="FQD51" t="s">
        <v>210</v>
      </c>
      <c r="FQE51" t="s">
        <v>210</v>
      </c>
      <c r="FQF51" t="s">
        <v>210</v>
      </c>
      <c r="FQG51" t="s">
        <v>210</v>
      </c>
      <c r="FQH51" t="s">
        <v>210</v>
      </c>
      <c r="FQI51" t="s">
        <v>210</v>
      </c>
      <c r="FQJ51" t="s">
        <v>210</v>
      </c>
      <c r="FQK51" t="s">
        <v>210</v>
      </c>
      <c r="FQL51" t="s">
        <v>210</v>
      </c>
      <c r="FQM51" t="s">
        <v>210</v>
      </c>
      <c r="FQN51" t="s">
        <v>210</v>
      </c>
      <c r="FQO51" t="s">
        <v>210</v>
      </c>
      <c r="FQP51" t="s">
        <v>210</v>
      </c>
      <c r="FQQ51" t="s">
        <v>210</v>
      </c>
      <c r="FQR51" t="s">
        <v>210</v>
      </c>
      <c r="FQS51" t="s">
        <v>210</v>
      </c>
      <c r="FQT51" t="s">
        <v>210</v>
      </c>
      <c r="FQU51" t="s">
        <v>210</v>
      </c>
      <c r="FQV51" t="s">
        <v>210</v>
      </c>
      <c r="FQW51" t="s">
        <v>210</v>
      </c>
      <c r="FQX51" t="s">
        <v>210</v>
      </c>
      <c r="FQY51" t="s">
        <v>210</v>
      </c>
      <c r="FQZ51" t="s">
        <v>210</v>
      </c>
      <c r="FRA51" t="s">
        <v>210</v>
      </c>
      <c r="FRB51" t="s">
        <v>210</v>
      </c>
      <c r="FRC51" t="s">
        <v>210</v>
      </c>
      <c r="FRD51" t="s">
        <v>210</v>
      </c>
      <c r="FRE51" t="s">
        <v>210</v>
      </c>
      <c r="FRF51" t="s">
        <v>210</v>
      </c>
      <c r="FRG51" t="s">
        <v>210</v>
      </c>
      <c r="FRH51" t="s">
        <v>210</v>
      </c>
      <c r="FRI51" t="s">
        <v>210</v>
      </c>
      <c r="FRJ51" t="s">
        <v>210</v>
      </c>
      <c r="FRK51" t="s">
        <v>210</v>
      </c>
      <c r="FRL51" t="s">
        <v>210</v>
      </c>
      <c r="FRM51" t="s">
        <v>210</v>
      </c>
      <c r="FRN51" t="s">
        <v>210</v>
      </c>
      <c r="FRO51" t="s">
        <v>210</v>
      </c>
      <c r="FRP51" t="s">
        <v>210</v>
      </c>
      <c r="FRQ51" t="s">
        <v>210</v>
      </c>
      <c r="FRR51" t="s">
        <v>210</v>
      </c>
      <c r="FRS51" t="s">
        <v>210</v>
      </c>
      <c r="FRT51" t="s">
        <v>210</v>
      </c>
      <c r="FRU51" t="s">
        <v>210</v>
      </c>
      <c r="FRV51" t="s">
        <v>210</v>
      </c>
      <c r="FRW51" t="s">
        <v>210</v>
      </c>
      <c r="FRX51" t="s">
        <v>210</v>
      </c>
      <c r="FRY51" t="s">
        <v>210</v>
      </c>
      <c r="FRZ51" t="s">
        <v>210</v>
      </c>
      <c r="FSA51" t="s">
        <v>210</v>
      </c>
      <c r="FSB51" t="s">
        <v>210</v>
      </c>
      <c r="FSC51" t="s">
        <v>210</v>
      </c>
      <c r="FSD51" t="s">
        <v>210</v>
      </c>
      <c r="FSE51" t="s">
        <v>210</v>
      </c>
      <c r="FSF51" t="s">
        <v>210</v>
      </c>
      <c r="FSG51" t="s">
        <v>210</v>
      </c>
      <c r="FSH51" t="s">
        <v>210</v>
      </c>
      <c r="FSI51" t="s">
        <v>210</v>
      </c>
      <c r="FSJ51" t="s">
        <v>210</v>
      </c>
      <c r="FSK51" t="s">
        <v>210</v>
      </c>
      <c r="FSL51" t="s">
        <v>210</v>
      </c>
      <c r="FSM51" t="s">
        <v>210</v>
      </c>
      <c r="FSN51" t="s">
        <v>210</v>
      </c>
      <c r="FSO51" t="s">
        <v>210</v>
      </c>
      <c r="FSP51" t="s">
        <v>210</v>
      </c>
      <c r="FSQ51" t="s">
        <v>210</v>
      </c>
      <c r="FSR51" t="s">
        <v>210</v>
      </c>
      <c r="FSS51" t="s">
        <v>210</v>
      </c>
      <c r="FST51" t="s">
        <v>210</v>
      </c>
      <c r="FSU51" t="s">
        <v>210</v>
      </c>
      <c r="FSV51" t="s">
        <v>210</v>
      </c>
      <c r="FSW51" t="s">
        <v>210</v>
      </c>
      <c r="FSX51" t="s">
        <v>210</v>
      </c>
      <c r="FSY51" t="s">
        <v>210</v>
      </c>
      <c r="FSZ51" t="s">
        <v>210</v>
      </c>
      <c r="FTA51" t="s">
        <v>210</v>
      </c>
      <c r="FTB51" t="s">
        <v>210</v>
      </c>
      <c r="FTC51" t="s">
        <v>210</v>
      </c>
      <c r="FTD51" t="s">
        <v>210</v>
      </c>
      <c r="FTE51" t="s">
        <v>210</v>
      </c>
      <c r="FTF51" t="s">
        <v>210</v>
      </c>
      <c r="FTG51" t="s">
        <v>210</v>
      </c>
      <c r="FTH51" t="s">
        <v>210</v>
      </c>
      <c r="FTI51" t="s">
        <v>210</v>
      </c>
      <c r="FTJ51" t="s">
        <v>210</v>
      </c>
      <c r="FTK51" t="s">
        <v>210</v>
      </c>
      <c r="FTL51" t="s">
        <v>210</v>
      </c>
      <c r="FTM51" t="s">
        <v>210</v>
      </c>
      <c r="FTN51" t="s">
        <v>210</v>
      </c>
      <c r="FTO51" t="s">
        <v>210</v>
      </c>
      <c r="FTP51" t="s">
        <v>210</v>
      </c>
      <c r="FTQ51" t="s">
        <v>210</v>
      </c>
      <c r="FTR51" t="s">
        <v>210</v>
      </c>
      <c r="FTS51" t="s">
        <v>210</v>
      </c>
      <c r="FTT51" t="s">
        <v>210</v>
      </c>
      <c r="FTU51" t="s">
        <v>210</v>
      </c>
      <c r="FTV51" t="s">
        <v>210</v>
      </c>
      <c r="FTW51" t="s">
        <v>210</v>
      </c>
      <c r="FTX51" t="s">
        <v>210</v>
      </c>
      <c r="FTY51" t="s">
        <v>210</v>
      </c>
      <c r="FTZ51" t="s">
        <v>210</v>
      </c>
      <c r="FUA51" t="s">
        <v>210</v>
      </c>
      <c r="FUB51" t="s">
        <v>210</v>
      </c>
      <c r="FUC51" t="s">
        <v>210</v>
      </c>
      <c r="FUD51" t="s">
        <v>210</v>
      </c>
      <c r="FUE51" t="s">
        <v>210</v>
      </c>
      <c r="FUF51" t="s">
        <v>210</v>
      </c>
      <c r="FUG51" t="s">
        <v>210</v>
      </c>
      <c r="FUH51" t="s">
        <v>210</v>
      </c>
      <c r="FUI51" t="s">
        <v>210</v>
      </c>
      <c r="FUJ51" t="s">
        <v>210</v>
      </c>
      <c r="FUK51" t="s">
        <v>210</v>
      </c>
      <c r="FUL51" t="s">
        <v>210</v>
      </c>
      <c r="FUM51" t="s">
        <v>210</v>
      </c>
      <c r="FUN51" t="s">
        <v>210</v>
      </c>
      <c r="FUO51" t="s">
        <v>210</v>
      </c>
      <c r="FUP51" t="s">
        <v>210</v>
      </c>
      <c r="FUQ51" t="s">
        <v>210</v>
      </c>
      <c r="FUR51" t="s">
        <v>210</v>
      </c>
      <c r="FUS51" t="s">
        <v>210</v>
      </c>
      <c r="FUT51" t="s">
        <v>210</v>
      </c>
      <c r="FUU51" t="s">
        <v>210</v>
      </c>
      <c r="FUV51" t="s">
        <v>210</v>
      </c>
      <c r="FUW51" t="s">
        <v>210</v>
      </c>
      <c r="FUX51" t="s">
        <v>210</v>
      </c>
      <c r="FUY51" t="s">
        <v>210</v>
      </c>
      <c r="FUZ51" t="s">
        <v>210</v>
      </c>
      <c r="FVA51" t="s">
        <v>210</v>
      </c>
      <c r="FVB51" t="s">
        <v>210</v>
      </c>
      <c r="FVC51" t="s">
        <v>210</v>
      </c>
      <c r="FVD51" t="s">
        <v>210</v>
      </c>
      <c r="FVE51" t="s">
        <v>210</v>
      </c>
      <c r="FVF51" t="s">
        <v>210</v>
      </c>
      <c r="FVG51" t="s">
        <v>210</v>
      </c>
      <c r="FVH51" t="s">
        <v>210</v>
      </c>
      <c r="FVI51" t="s">
        <v>210</v>
      </c>
      <c r="FVJ51" t="s">
        <v>210</v>
      </c>
      <c r="FVK51" t="s">
        <v>210</v>
      </c>
      <c r="FVL51" t="s">
        <v>210</v>
      </c>
      <c r="FVM51" t="s">
        <v>210</v>
      </c>
      <c r="FVN51" t="s">
        <v>210</v>
      </c>
      <c r="FVO51" t="s">
        <v>210</v>
      </c>
      <c r="FVP51" t="s">
        <v>210</v>
      </c>
      <c r="FVQ51" t="s">
        <v>210</v>
      </c>
      <c r="FVR51" t="s">
        <v>210</v>
      </c>
      <c r="FVS51" t="s">
        <v>210</v>
      </c>
      <c r="FVT51" t="s">
        <v>210</v>
      </c>
      <c r="FVU51" t="s">
        <v>210</v>
      </c>
      <c r="FVV51" t="s">
        <v>210</v>
      </c>
      <c r="FVW51" t="s">
        <v>210</v>
      </c>
      <c r="FVX51" t="s">
        <v>210</v>
      </c>
      <c r="FVY51" t="s">
        <v>210</v>
      </c>
      <c r="FVZ51" t="s">
        <v>210</v>
      </c>
      <c r="FWA51" t="s">
        <v>210</v>
      </c>
      <c r="FWB51" t="s">
        <v>210</v>
      </c>
      <c r="FWC51" t="s">
        <v>210</v>
      </c>
      <c r="FWD51" t="s">
        <v>210</v>
      </c>
      <c r="FWE51" t="s">
        <v>210</v>
      </c>
      <c r="FWF51" t="s">
        <v>210</v>
      </c>
      <c r="FWG51" t="s">
        <v>210</v>
      </c>
      <c r="FWH51" t="s">
        <v>210</v>
      </c>
      <c r="FWI51" t="s">
        <v>210</v>
      </c>
      <c r="FWJ51" t="s">
        <v>210</v>
      </c>
      <c r="FWK51" t="s">
        <v>210</v>
      </c>
      <c r="FWL51" t="s">
        <v>210</v>
      </c>
      <c r="FWM51" t="s">
        <v>210</v>
      </c>
      <c r="FWN51" t="s">
        <v>210</v>
      </c>
      <c r="FWO51" t="s">
        <v>210</v>
      </c>
      <c r="FWP51" t="s">
        <v>210</v>
      </c>
      <c r="FWQ51" t="s">
        <v>210</v>
      </c>
      <c r="FWR51" t="s">
        <v>210</v>
      </c>
      <c r="FWS51" t="s">
        <v>210</v>
      </c>
      <c r="FWT51" t="s">
        <v>210</v>
      </c>
      <c r="FWU51" t="s">
        <v>210</v>
      </c>
      <c r="FWV51" t="s">
        <v>210</v>
      </c>
      <c r="FWW51" t="s">
        <v>210</v>
      </c>
      <c r="FWX51" t="s">
        <v>210</v>
      </c>
      <c r="FWY51" t="s">
        <v>210</v>
      </c>
      <c r="FWZ51" t="s">
        <v>210</v>
      </c>
      <c r="FXA51" t="s">
        <v>210</v>
      </c>
      <c r="FXB51" t="s">
        <v>210</v>
      </c>
      <c r="FXC51" t="s">
        <v>210</v>
      </c>
      <c r="FXD51" t="s">
        <v>210</v>
      </c>
      <c r="FXE51" t="s">
        <v>210</v>
      </c>
      <c r="FXF51" t="s">
        <v>210</v>
      </c>
      <c r="FXG51" t="s">
        <v>210</v>
      </c>
      <c r="FXH51" t="s">
        <v>210</v>
      </c>
      <c r="FXI51" t="s">
        <v>210</v>
      </c>
      <c r="FXJ51" t="s">
        <v>210</v>
      </c>
      <c r="FXK51" t="s">
        <v>210</v>
      </c>
      <c r="FXL51" t="s">
        <v>210</v>
      </c>
      <c r="FXM51" t="s">
        <v>210</v>
      </c>
      <c r="FXN51" t="s">
        <v>210</v>
      </c>
      <c r="FXO51" t="s">
        <v>210</v>
      </c>
      <c r="FXP51" t="s">
        <v>210</v>
      </c>
      <c r="FXQ51" t="s">
        <v>210</v>
      </c>
      <c r="FXR51" t="s">
        <v>210</v>
      </c>
      <c r="FXS51" t="s">
        <v>210</v>
      </c>
      <c r="FXT51" t="s">
        <v>210</v>
      </c>
      <c r="FXU51" t="s">
        <v>210</v>
      </c>
      <c r="FXV51" t="s">
        <v>210</v>
      </c>
      <c r="FXW51" t="s">
        <v>210</v>
      </c>
      <c r="FXX51" t="s">
        <v>210</v>
      </c>
      <c r="FXY51" t="s">
        <v>210</v>
      </c>
      <c r="FXZ51" t="s">
        <v>210</v>
      </c>
      <c r="FYA51" t="s">
        <v>210</v>
      </c>
      <c r="FYB51" t="s">
        <v>210</v>
      </c>
      <c r="FYC51" t="s">
        <v>210</v>
      </c>
      <c r="FYD51" t="s">
        <v>210</v>
      </c>
      <c r="FYE51" t="s">
        <v>210</v>
      </c>
      <c r="FYF51" t="s">
        <v>210</v>
      </c>
      <c r="FYG51" t="s">
        <v>210</v>
      </c>
      <c r="FYH51" t="s">
        <v>210</v>
      </c>
      <c r="FYI51" t="s">
        <v>210</v>
      </c>
      <c r="FYJ51" t="s">
        <v>210</v>
      </c>
      <c r="FYK51" t="s">
        <v>210</v>
      </c>
      <c r="FYL51" t="s">
        <v>210</v>
      </c>
      <c r="FYM51" t="s">
        <v>210</v>
      </c>
      <c r="FYN51" t="s">
        <v>210</v>
      </c>
      <c r="FYO51" t="s">
        <v>210</v>
      </c>
      <c r="FYP51" t="s">
        <v>210</v>
      </c>
      <c r="FYQ51" t="s">
        <v>210</v>
      </c>
      <c r="FYR51" t="s">
        <v>210</v>
      </c>
      <c r="FYS51" t="s">
        <v>210</v>
      </c>
      <c r="FYT51" t="s">
        <v>210</v>
      </c>
      <c r="FYU51" t="s">
        <v>210</v>
      </c>
      <c r="FYV51" t="s">
        <v>210</v>
      </c>
      <c r="FYW51" t="s">
        <v>210</v>
      </c>
      <c r="FYX51" t="s">
        <v>210</v>
      </c>
      <c r="FYY51" t="s">
        <v>210</v>
      </c>
      <c r="FYZ51" t="s">
        <v>210</v>
      </c>
      <c r="FZA51" t="s">
        <v>210</v>
      </c>
      <c r="FZB51" t="s">
        <v>210</v>
      </c>
      <c r="FZC51" t="s">
        <v>210</v>
      </c>
      <c r="FZD51" t="s">
        <v>210</v>
      </c>
      <c r="FZE51" t="s">
        <v>210</v>
      </c>
      <c r="FZF51" t="s">
        <v>210</v>
      </c>
      <c r="FZG51" t="s">
        <v>210</v>
      </c>
      <c r="FZH51" t="s">
        <v>210</v>
      </c>
      <c r="FZI51" t="s">
        <v>210</v>
      </c>
      <c r="FZJ51" t="s">
        <v>210</v>
      </c>
      <c r="FZK51" t="s">
        <v>210</v>
      </c>
      <c r="FZL51" t="s">
        <v>210</v>
      </c>
      <c r="FZM51" t="s">
        <v>210</v>
      </c>
      <c r="FZN51" t="s">
        <v>210</v>
      </c>
      <c r="FZO51" t="s">
        <v>210</v>
      </c>
      <c r="FZP51" t="s">
        <v>210</v>
      </c>
      <c r="FZQ51" t="s">
        <v>210</v>
      </c>
      <c r="FZR51" t="s">
        <v>210</v>
      </c>
      <c r="FZS51" t="s">
        <v>210</v>
      </c>
      <c r="FZT51" t="s">
        <v>210</v>
      </c>
      <c r="FZU51" t="s">
        <v>210</v>
      </c>
      <c r="FZV51" t="s">
        <v>210</v>
      </c>
      <c r="FZW51" t="s">
        <v>210</v>
      </c>
      <c r="FZX51" t="s">
        <v>210</v>
      </c>
      <c r="FZY51" t="s">
        <v>210</v>
      </c>
      <c r="FZZ51" t="s">
        <v>210</v>
      </c>
      <c r="GAA51" t="s">
        <v>210</v>
      </c>
      <c r="GAB51" t="s">
        <v>210</v>
      </c>
      <c r="GAC51" t="s">
        <v>210</v>
      </c>
      <c r="GAD51" t="s">
        <v>210</v>
      </c>
      <c r="GAE51" t="s">
        <v>210</v>
      </c>
      <c r="GAF51" t="s">
        <v>210</v>
      </c>
      <c r="GAG51" t="s">
        <v>210</v>
      </c>
      <c r="GAH51" t="s">
        <v>210</v>
      </c>
      <c r="GAI51" t="s">
        <v>210</v>
      </c>
      <c r="GAJ51" t="s">
        <v>210</v>
      </c>
      <c r="GAK51" t="s">
        <v>210</v>
      </c>
      <c r="GAL51" t="s">
        <v>210</v>
      </c>
      <c r="GAM51" t="s">
        <v>210</v>
      </c>
      <c r="GAN51" t="s">
        <v>210</v>
      </c>
      <c r="GAO51" t="s">
        <v>210</v>
      </c>
      <c r="GAP51" t="s">
        <v>210</v>
      </c>
      <c r="GAQ51" t="s">
        <v>210</v>
      </c>
      <c r="GAR51" t="s">
        <v>210</v>
      </c>
      <c r="GAS51" t="s">
        <v>210</v>
      </c>
      <c r="GAT51" t="s">
        <v>210</v>
      </c>
      <c r="GAU51" t="s">
        <v>210</v>
      </c>
      <c r="GAV51" t="s">
        <v>210</v>
      </c>
      <c r="GAW51" t="s">
        <v>210</v>
      </c>
      <c r="GAX51" t="s">
        <v>210</v>
      </c>
      <c r="GAY51" t="s">
        <v>210</v>
      </c>
      <c r="GAZ51" t="s">
        <v>210</v>
      </c>
      <c r="GBA51" t="s">
        <v>210</v>
      </c>
      <c r="GBB51" t="s">
        <v>210</v>
      </c>
      <c r="GBC51" t="s">
        <v>210</v>
      </c>
      <c r="GBD51" t="s">
        <v>210</v>
      </c>
      <c r="GBE51" t="s">
        <v>210</v>
      </c>
      <c r="GBF51" t="s">
        <v>210</v>
      </c>
      <c r="GBG51" t="s">
        <v>210</v>
      </c>
      <c r="GBH51" t="s">
        <v>210</v>
      </c>
      <c r="GBI51" t="s">
        <v>210</v>
      </c>
      <c r="GBJ51" t="s">
        <v>210</v>
      </c>
      <c r="GBK51" t="s">
        <v>210</v>
      </c>
      <c r="GBL51" t="s">
        <v>210</v>
      </c>
      <c r="GBM51" t="s">
        <v>210</v>
      </c>
      <c r="GBN51" t="s">
        <v>210</v>
      </c>
      <c r="GBO51" t="s">
        <v>210</v>
      </c>
      <c r="GBP51" t="s">
        <v>210</v>
      </c>
      <c r="GBQ51" t="s">
        <v>210</v>
      </c>
      <c r="GBR51" t="s">
        <v>210</v>
      </c>
      <c r="GBS51" t="s">
        <v>210</v>
      </c>
      <c r="GBT51" t="s">
        <v>210</v>
      </c>
      <c r="GBU51" t="s">
        <v>210</v>
      </c>
      <c r="GBV51" t="s">
        <v>210</v>
      </c>
      <c r="GBW51" t="s">
        <v>210</v>
      </c>
      <c r="GBX51" t="s">
        <v>210</v>
      </c>
      <c r="GBY51" t="s">
        <v>210</v>
      </c>
      <c r="GBZ51" t="s">
        <v>210</v>
      </c>
      <c r="GCA51" t="s">
        <v>210</v>
      </c>
      <c r="GCB51" t="s">
        <v>210</v>
      </c>
      <c r="GCC51" t="s">
        <v>210</v>
      </c>
      <c r="GCD51" t="s">
        <v>210</v>
      </c>
      <c r="GCE51" t="s">
        <v>210</v>
      </c>
      <c r="GCF51" t="s">
        <v>210</v>
      </c>
      <c r="GCG51" t="s">
        <v>210</v>
      </c>
      <c r="GCH51" t="s">
        <v>210</v>
      </c>
      <c r="GCI51" t="s">
        <v>210</v>
      </c>
      <c r="GCJ51" t="s">
        <v>210</v>
      </c>
      <c r="GCK51" t="s">
        <v>210</v>
      </c>
      <c r="GCL51" t="s">
        <v>210</v>
      </c>
      <c r="GCM51" t="s">
        <v>210</v>
      </c>
      <c r="GCN51" t="s">
        <v>210</v>
      </c>
      <c r="GCO51" t="s">
        <v>210</v>
      </c>
      <c r="GCP51" t="s">
        <v>210</v>
      </c>
      <c r="GCQ51" t="s">
        <v>210</v>
      </c>
      <c r="GCR51" t="s">
        <v>210</v>
      </c>
      <c r="GCS51" t="s">
        <v>210</v>
      </c>
      <c r="GCT51" t="s">
        <v>210</v>
      </c>
      <c r="GCU51" t="s">
        <v>210</v>
      </c>
      <c r="GCV51" t="s">
        <v>210</v>
      </c>
      <c r="GCW51" t="s">
        <v>210</v>
      </c>
      <c r="GCX51" t="s">
        <v>210</v>
      </c>
      <c r="GCY51" t="s">
        <v>210</v>
      </c>
      <c r="GCZ51" t="s">
        <v>210</v>
      </c>
      <c r="GDA51" t="s">
        <v>210</v>
      </c>
      <c r="GDB51" t="s">
        <v>210</v>
      </c>
      <c r="GDC51" t="s">
        <v>210</v>
      </c>
      <c r="GDD51" t="s">
        <v>210</v>
      </c>
      <c r="GDE51" t="s">
        <v>210</v>
      </c>
      <c r="GDF51" t="s">
        <v>210</v>
      </c>
      <c r="GDG51" t="s">
        <v>210</v>
      </c>
      <c r="GDH51" t="s">
        <v>210</v>
      </c>
      <c r="GDI51" t="s">
        <v>210</v>
      </c>
      <c r="GDJ51" t="s">
        <v>210</v>
      </c>
      <c r="GDK51" t="s">
        <v>210</v>
      </c>
      <c r="GDL51" t="s">
        <v>210</v>
      </c>
      <c r="GDM51" t="s">
        <v>210</v>
      </c>
      <c r="GDN51" t="s">
        <v>210</v>
      </c>
      <c r="GDO51" t="s">
        <v>210</v>
      </c>
      <c r="GDP51" t="s">
        <v>210</v>
      </c>
      <c r="GDQ51" t="s">
        <v>210</v>
      </c>
      <c r="GDR51" t="s">
        <v>210</v>
      </c>
      <c r="GDS51" t="s">
        <v>210</v>
      </c>
      <c r="GDT51" t="s">
        <v>210</v>
      </c>
      <c r="GDU51" t="s">
        <v>210</v>
      </c>
      <c r="GDV51" t="s">
        <v>210</v>
      </c>
      <c r="GDW51" t="s">
        <v>210</v>
      </c>
      <c r="GDX51" t="s">
        <v>210</v>
      </c>
      <c r="GDY51" t="s">
        <v>210</v>
      </c>
      <c r="GDZ51" t="s">
        <v>210</v>
      </c>
      <c r="GEA51" t="s">
        <v>210</v>
      </c>
      <c r="GEB51" t="s">
        <v>210</v>
      </c>
      <c r="GEC51" t="s">
        <v>210</v>
      </c>
      <c r="GED51" t="s">
        <v>210</v>
      </c>
      <c r="GEE51" t="s">
        <v>210</v>
      </c>
      <c r="GEF51" t="s">
        <v>210</v>
      </c>
      <c r="GEG51" t="s">
        <v>210</v>
      </c>
      <c r="GEH51" t="s">
        <v>210</v>
      </c>
      <c r="GEI51" t="s">
        <v>210</v>
      </c>
      <c r="GEJ51" t="s">
        <v>210</v>
      </c>
      <c r="GEK51" t="s">
        <v>210</v>
      </c>
      <c r="GEL51" t="s">
        <v>210</v>
      </c>
      <c r="GEM51" t="s">
        <v>210</v>
      </c>
      <c r="GEN51" t="s">
        <v>210</v>
      </c>
      <c r="GEO51" t="s">
        <v>210</v>
      </c>
      <c r="GEP51" t="s">
        <v>210</v>
      </c>
      <c r="GEQ51" t="s">
        <v>210</v>
      </c>
      <c r="GER51" t="s">
        <v>210</v>
      </c>
      <c r="GES51" t="s">
        <v>210</v>
      </c>
      <c r="GET51" t="s">
        <v>210</v>
      </c>
      <c r="GEU51" t="s">
        <v>210</v>
      </c>
      <c r="GEV51" t="s">
        <v>210</v>
      </c>
      <c r="GEW51" t="s">
        <v>210</v>
      </c>
      <c r="GEX51" t="s">
        <v>210</v>
      </c>
      <c r="GEY51" t="s">
        <v>210</v>
      </c>
      <c r="GEZ51" t="s">
        <v>210</v>
      </c>
      <c r="GFA51" t="s">
        <v>210</v>
      </c>
      <c r="GFB51" t="s">
        <v>210</v>
      </c>
      <c r="GFC51" t="s">
        <v>210</v>
      </c>
      <c r="GFD51" t="s">
        <v>210</v>
      </c>
      <c r="GFE51" t="s">
        <v>210</v>
      </c>
      <c r="GFF51" t="s">
        <v>210</v>
      </c>
      <c r="GFG51" t="s">
        <v>210</v>
      </c>
      <c r="GFH51" t="s">
        <v>210</v>
      </c>
      <c r="GFI51" t="s">
        <v>210</v>
      </c>
      <c r="GFJ51" t="s">
        <v>210</v>
      </c>
      <c r="GFK51" t="s">
        <v>210</v>
      </c>
      <c r="GFL51" t="s">
        <v>210</v>
      </c>
      <c r="GFM51" t="s">
        <v>210</v>
      </c>
      <c r="GFN51" t="s">
        <v>210</v>
      </c>
      <c r="GFO51" t="s">
        <v>210</v>
      </c>
      <c r="GFP51" t="s">
        <v>210</v>
      </c>
      <c r="GFQ51" t="s">
        <v>210</v>
      </c>
      <c r="GFR51" t="s">
        <v>210</v>
      </c>
      <c r="GFS51" t="s">
        <v>210</v>
      </c>
      <c r="GFT51" t="s">
        <v>210</v>
      </c>
      <c r="GFU51" t="s">
        <v>210</v>
      </c>
      <c r="GFV51" t="s">
        <v>210</v>
      </c>
      <c r="GFW51" t="s">
        <v>210</v>
      </c>
      <c r="GFX51" t="s">
        <v>210</v>
      </c>
      <c r="GFY51" t="s">
        <v>210</v>
      </c>
      <c r="GFZ51" t="s">
        <v>210</v>
      </c>
      <c r="GGA51" t="s">
        <v>210</v>
      </c>
      <c r="GGB51" t="s">
        <v>210</v>
      </c>
      <c r="GGC51" t="s">
        <v>210</v>
      </c>
      <c r="GGD51" t="s">
        <v>210</v>
      </c>
      <c r="GGE51" t="s">
        <v>210</v>
      </c>
      <c r="GGF51" t="s">
        <v>210</v>
      </c>
      <c r="GGG51" t="s">
        <v>210</v>
      </c>
      <c r="GGH51" t="s">
        <v>210</v>
      </c>
      <c r="GGI51" t="s">
        <v>210</v>
      </c>
      <c r="GGJ51" t="s">
        <v>210</v>
      </c>
      <c r="GGK51" t="s">
        <v>210</v>
      </c>
      <c r="GGL51" t="s">
        <v>210</v>
      </c>
      <c r="GGM51" t="s">
        <v>210</v>
      </c>
      <c r="GGN51" t="s">
        <v>210</v>
      </c>
      <c r="GGO51" t="s">
        <v>210</v>
      </c>
      <c r="GGP51" t="s">
        <v>210</v>
      </c>
      <c r="GGQ51" t="s">
        <v>210</v>
      </c>
      <c r="GGR51" t="s">
        <v>210</v>
      </c>
      <c r="GGS51" t="s">
        <v>210</v>
      </c>
      <c r="GGT51" t="s">
        <v>210</v>
      </c>
      <c r="GGU51" t="s">
        <v>210</v>
      </c>
      <c r="GGV51" t="s">
        <v>210</v>
      </c>
      <c r="GGW51" t="s">
        <v>210</v>
      </c>
      <c r="GGX51" t="s">
        <v>210</v>
      </c>
      <c r="GGY51" t="s">
        <v>210</v>
      </c>
      <c r="GGZ51" t="s">
        <v>210</v>
      </c>
      <c r="GHA51" t="s">
        <v>210</v>
      </c>
      <c r="GHB51" t="s">
        <v>210</v>
      </c>
      <c r="GHC51" t="s">
        <v>210</v>
      </c>
      <c r="GHD51" t="s">
        <v>210</v>
      </c>
      <c r="GHE51" t="s">
        <v>210</v>
      </c>
      <c r="GHF51" t="s">
        <v>210</v>
      </c>
      <c r="GHG51" t="s">
        <v>210</v>
      </c>
      <c r="GHH51" t="s">
        <v>210</v>
      </c>
      <c r="GHI51" t="s">
        <v>210</v>
      </c>
      <c r="GHJ51" t="s">
        <v>210</v>
      </c>
      <c r="GHK51" t="s">
        <v>210</v>
      </c>
      <c r="GHL51" t="s">
        <v>210</v>
      </c>
      <c r="GHM51" t="s">
        <v>210</v>
      </c>
      <c r="GHN51" t="s">
        <v>210</v>
      </c>
      <c r="GHO51" t="s">
        <v>210</v>
      </c>
      <c r="GHP51" t="s">
        <v>210</v>
      </c>
      <c r="GHQ51" t="s">
        <v>210</v>
      </c>
      <c r="GHR51" t="s">
        <v>210</v>
      </c>
      <c r="GHS51" t="s">
        <v>210</v>
      </c>
      <c r="GHT51" t="s">
        <v>210</v>
      </c>
      <c r="GHU51" t="s">
        <v>210</v>
      </c>
      <c r="GHV51" t="s">
        <v>210</v>
      </c>
      <c r="GHW51" t="s">
        <v>210</v>
      </c>
      <c r="GHX51" t="s">
        <v>210</v>
      </c>
      <c r="GHY51" t="s">
        <v>210</v>
      </c>
      <c r="GHZ51" t="s">
        <v>210</v>
      </c>
      <c r="GIA51" t="s">
        <v>210</v>
      </c>
      <c r="GIB51" t="s">
        <v>210</v>
      </c>
      <c r="GIC51" t="s">
        <v>210</v>
      </c>
      <c r="GID51" t="s">
        <v>210</v>
      </c>
      <c r="GIE51" t="s">
        <v>210</v>
      </c>
      <c r="GIF51" t="s">
        <v>210</v>
      </c>
      <c r="GIG51" t="s">
        <v>210</v>
      </c>
      <c r="GIH51" t="s">
        <v>210</v>
      </c>
      <c r="GII51" t="s">
        <v>210</v>
      </c>
      <c r="GIJ51" t="s">
        <v>210</v>
      </c>
      <c r="GIK51" t="s">
        <v>210</v>
      </c>
      <c r="GIL51" t="s">
        <v>210</v>
      </c>
      <c r="GIM51" t="s">
        <v>210</v>
      </c>
      <c r="GIN51" t="s">
        <v>210</v>
      </c>
      <c r="GIO51" t="s">
        <v>210</v>
      </c>
      <c r="GIP51" t="s">
        <v>210</v>
      </c>
      <c r="GIQ51" t="s">
        <v>210</v>
      </c>
      <c r="GIR51" t="s">
        <v>210</v>
      </c>
      <c r="GIS51" t="s">
        <v>210</v>
      </c>
      <c r="GIT51" t="s">
        <v>210</v>
      </c>
      <c r="GIU51" t="s">
        <v>210</v>
      </c>
      <c r="GIV51" t="s">
        <v>210</v>
      </c>
      <c r="GIW51" t="s">
        <v>210</v>
      </c>
      <c r="GIX51" t="s">
        <v>210</v>
      </c>
      <c r="GIY51" t="s">
        <v>210</v>
      </c>
      <c r="GIZ51" t="s">
        <v>210</v>
      </c>
      <c r="GJA51" t="s">
        <v>210</v>
      </c>
      <c r="GJB51" t="s">
        <v>210</v>
      </c>
      <c r="GJC51" t="s">
        <v>210</v>
      </c>
      <c r="GJD51" t="s">
        <v>210</v>
      </c>
      <c r="GJE51" t="s">
        <v>210</v>
      </c>
      <c r="GJF51" t="s">
        <v>210</v>
      </c>
      <c r="GJG51" t="s">
        <v>210</v>
      </c>
      <c r="GJH51" t="s">
        <v>210</v>
      </c>
      <c r="GJI51" t="s">
        <v>210</v>
      </c>
      <c r="GJJ51" t="s">
        <v>210</v>
      </c>
      <c r="GJK51" t="s">
        <v>210</v>
      </c>
      <c r="GJL51" t="s">
        <v>210</v>
      </c>
      <c r="GJM51" t="s">
        <v>210</v>
      </c>
      <c r="GJN51" t="s">
        <v>210</v>
      </c>
      <c r="GJO51" t="s">
        <v>210</v>
      </c>
      <c r="GJP51" t="s">
        <v>210</v>
      </c>
      <c r="GJQ51" t="s">
        <v>210</v>
      </c>
      <c r="GJR51" t="s">
        <v>210</v>
      </c>
      <c r="GJS51" t="s">
        <v>210</v>
      </c>
      <c r="GJT51" t="s">
        <v>210</v>
      </c>
      <c r="GJU51" t="s">
        <v>210</v>
      </c>
      <c r="GJV51" t="s">
        <v>210</v>
      </c>
      <c r="GJW51" t="s">
        <v>210</v>
      </c>
      <c r="GJX51" t="s">
        <v>210</v>
      </c>
      <c r="GJY51" t="s">
        <v>210</v>
      </c>
      <c r="GJZ51" t="s">
        <v>210</v>
      </c>
      <c r="GKA51" t="s">
        <v>210</v>
      </c>
      <c r="GKB51" t="s">
        <v>210</v>
      </c>
      <c r="GKC51" t="s">
        <v>210</v>
      </c>
      <c r="GKD51" t="s">
        <v>210</v>
      </c>
      <c r="GKE51" t="s">
        <v>210</v>
      </c>
      <c r="GKF51" t="s">
        <v>210</v>
      </c>
      <c r="GKG51" t="s">
        <v>210</v>
      </c>
      <c r="GKH51" t="s">
        <v>210</v>
      </c>
      <c r="GKI51" t="s">
        <v>210</v>
      </c>
      <c r="GKJ51" t="s">
        <v>210</v>
      </c>
      <c r="GKK51" t="s">
        <v>210</v>
      </c>
      <c r="GKL51" t="s">
        <v>210</v>
      </c>
      <c r="GKM51" t="s">
        <v>210</v>
      </c>
      <c r="GKN51" t="s">
        <v>210</v>
      </c>
      <c r="GKO51" t="s">
        <v>210</v>
      </c>
      <c r="GKP51" t="s">
        <v>210</v>
      </c>
      <c r="GKQ51" t="s">
        <v>210</v>
      </c>
      <c r="GKR51" t="s">
        <v>210</v>
      </c>
      <c r="GKS51" t="s">
        <v>210</v>
      </c>
      <c r="GKT51" t="s">
        <v>210</v>
      </c>
      <c r="GKU51" t="s">
        <v>210</v>
      </c>
      <c r="GKV51" t="s">
        <v>210</v>
      </c>
      <c r="GKW51" t="s">
        <v>210</v>
      </c>
      <c r="GKX51" t="s">
        <v>210</v>
      </c>
      <c r="GKY51" t="s">
        <v>210</v>
      </c>
      <c r="GKZ51" t="s">
        <v>210</v>
      </c>
      <c r="GLA51" t="s">
        <v>210</v>
      </c>
      <c r="GLB51" t="s">
        <v>210</v>
      </c>
      <c r="GLC51" t="s">
        <v>210</v>
      </c>
      <c r="GLD51" t="s">
        <v>210</v>
      </c>
      <c r="GLE51" t="s">
        <v>210</v>
      </c>
      <c r="GLF51" t="s">
        <v>210</v>
      </c>
      <c r="GLG51" t="s">
        <v>210</v>
      </c>
      <c r="GLH51" t="s">
        <v>210</v>
      </c>
      <c r="GLI51" t="s">
        <v>210</v>
      </c>
      <c r="GLJ51" t="s">
        <v>210</v>
      </c>
      <c r="GLK51" t="s">
        <v>210</v>
      </c>
      <c r="GLL51" t="s">
        <v>210</v>
      </c>
      <c r="GLM51" t="s">
        <v>210</v>
      </c>
      <c r="GLN51" t="s">
        <v>210</v>
      </c>
      <c r="GLO51" t="s">
        <v>210</v>
      </c>
      <c r="GLP51" t="s">
        <v>210</v>
      </c>
      <c r="GLQ51" t="s">
        <v>210</v>
      </c>
      <c r="GLR51" t="s">
        <v>210</v>
      </c>
      <c r="GLS51" t="s">
        <v>210</v>
      </c>
      <c r="GLT51" t="s">
        <v>210</v>
      </c>
      <c r="GLU51" t="s">
        <v>210</v>
      </c>
      <c r="GLV51" t="s">
        <v>210</v>
      </c>
      <c r="GLW51" t="s">
        <v>210</v>
      </c>
      <c r="GLX51" t="s">
        <v>210</v>
      </c>
      <c r="GLY51" t="s">
        <v>210</v>
      </c>
      <c r="GLZ51" t="s">
        <v>210</v>
      </c>
      <c r="GMA51" t="s">
        <v>210</v>
      </c>
      <c r="GMB51" t="s">
        <v>210</v>
      </c>
      <c r="GMC51" t="s">
        <v>210</v>
      </c>
      <c r="GMD51" t="s">
        <v>210</v>
      </c>
      <c r="GME51" t="s">
        <v>210</v>
      </c>
      <c r="GMF51" t="s">
        <v>210</v>
      </c>
      <c r="GMG51" t="s">
        <v>210</v>
      </c>
      <c r="GMH51" t="s">
        <v>210</v>
      </c>
      <c r="GMI51" t="s">
        <v>210</v>
      </c>
      <c r="GMJ51" t="s">
        <v>210</v>
      </c>
      <c r="GMK51" t="s">
        <v>210</v>
      </c>
      <c r="GML51" t="s">
        <v>210</v>
      </c>
      <c r="GMM51" t="s">
        <v>210</v>
      </c>
      <c r="GMN51" t="s">
        <v>210</v>
      </c>
      <c r="GMO51" t="s">
        <v>210</v>
      </c>
      <c r="GMP51" t="s">
        <v>210</v>
      </c>
      <c r="GMQ51" t="s">
        <v>210</v>
      </c>
      <c r="GMR51" t="s">
        <v>210</v>
      </c>
      <c r="GMS51" t="s">
        <v>210</v>
      </c>
      <c r="GMT51" t="s">
        <v>210</v>
      </c>
      <c r="GMU51" t="s">
        <v>210</v>
      </c>
      <c r="GMV51" t="s">
        <v>210</v>
      </c>
      <c r="GMW51" t="s">
        <v>210</v>
      </c>
      <c r="GMX51" t="s">
        <v>210</v>
      </c>
      <c r="GMY51" t="s">
        <v>210</v>
      </c>
      <c r="GMZ51" t="s">
        <v>210</v>
      </c>
      <c r="GNA51" t="s">
        <v>210</v>
      </c>
      <c r="GNB51" t="s">
        <v>210</v>
      </c>
      <c r="GNC51" t="s">
        <v>210</v>
      </c>
      <c r="GND51" t="s">
        <v>210</v>
      </c>
      <c r="GNE51" t="s">
        <v>210</v>
      </c>
      <c r="GNF51" t="s">
        <v>210</v>
      </c>
      <c r="GNG51" t="s">
        <v>210</v>
      </c>
      <c r="GNH51" t="s">
        <v>210</v>
      </c>
      <c r="GNI51" t="s">
        <v>210</v>
      </c>
      <c r="GNJ51" t="s">
        <v>210</v>
      </c>
      <c r="GNK51" t="s">
        <v>210</v>
      </c>
      <c r="GNL51" t="s">
        <v>210</v>
      </c>
      <c r="GNM51" t="s">
        <v>210</v>
      </c>
      <c r="GNN51" t="s">
        <v>210</v>
      </c>
      <c r="GNO51" t="s">
        <v>210</v>
      </c>
      <c r="GNP51" t="s">
        <v>210</v>
      </c>
      <c r="GNQ51" t="s">
        <v>210</v>
      </c>
      <c r="GNR51" t="s">
        <v>210</v>
      </c>
      <c r="GNS51" t="s">
        <v>210</v>
      </c>
      <c r="GNT51" t="s">
        <v>210</v>
      </c>
      <c r="GNU51" t="s">
        <v>210</v>
      </c>
      <c r="GNV51" t="s">
        <v>210</v>
      </c>
      <c r="GNW51" t="s">
        <v>210</v>
      </c>
      <c r="GNX51" t="s">
        <v>210</v>
      </c>
      <c r="GNY51" t="s">
        <v>210</v>
      </c>
      <c r="GNZ51" t="s">
        <v>210</v>
      </c>
      <c r="GOA51" t="s">
        <v>210</v>
      </c>
      <c r="GOB51" t="s">
        <v>210</v>
      </c>
      <c r="GOC51" t="s">
        <v>210</v>
      </c>
      <c r="GOD51" t="s">
        <v>210</v>
      </c>
      <c r="GOE51" t="s">
        <v>210</v>
      </c>
      <c r="GOF51" t="s">
        <v>210</v>
      </c>
      <c r="GOG51" t="s">
        <v>210</v>
      </c>
      <c r="GOH51" t="s">
        <v>210</v>
      </c>
      <c r="GOI51" t="s">
        <v>210</v>
      </c>
      <c r="GOJ51" t="s">
        <v>210</v>
      </c>
      <c r="GOK51" t="s">
        <v>210</v>
      </c>
      <c r="GOL51" t="s">
        <v>210</v>
      </c>
      <c r="GOM51" t="s">
        <v>210</v>
      </c>
      <c r="GON51" t="s">
        <v>210</v>
      </c>
      <c r="GOO51" t="s">
        <v>210</v>
      </c>
      <c r="GOP51" t="s">
        <v>210</v>
      </c>
      <c r="GOQ51" t="s">
        <v>210</v>
      </c>
      <c r="GOR51" t="s">
        <v>210</v>
      </c>
      <c r="GOS51" t="s">
        <v>210</v>
      </c>
      <c r="GOT51" t="s">
        <v>210</v>
      </c>
      <c r="GOU51" t="s">
        <v>210</v>
      </c>
      <c r="GOV51" t="s">
        <v>210</v>
      </c>
      <c r="GOW51" t="s">
        <v>210</v>
      </c>
      <c r="GOX51" t="s">
        <v>210</v>
      </c>
      <c r="GOY51" t="s">
        <v>210</v>
      </c>
      <c r="GOZ51" t="s">
        <v>210</v>
      </c>
      <c r="GPA51" t="s">
        <v>210</v>
      </c>
      <c r="GPB51" t="s">
        <v>210</v>
      </c>
      <c r="GPC51" t="s">
        <v>210</v>
      </c>
      <c r="GPD51" t="s">
        <v>210</v>
      </c>
      <c r="GPE51" t="s">
        <v>210</v>
      </c>
      <c r="GPF51" t="s">
        <v>210</v>
      </c>
      <c r="GPG51" t="s">
        <v>210</v>
      </c>
      <c r="GPH51" t="s">
        <v>210</v>
      </c>
      <c r="GPI51" t="s">
        <v>210</v>
      </c>
      <c r="GPJ51" t="s">
        <v>210</v>
      </c>
      <c r="GPK51" t="s">
        <v>210</v>
      </c>
      <c r="GPL51" t="s">
        <v>210</v>
      </c>
      <c r="GPM51" t="s">
        <v>210</v>
      </c>
      <c r="GPN51" t="s">
        <v>210</v>
      </c>
      <c r="GPO51" t="s">
        <v>210</v>
      </c>
      <c r="GPP51" t="s">
        <v>210</v>
      </c>
      <c r="GPQ51" t="s">
        <v>210</v>
      </c>
      <c r="GPR51" t="s">
        <v>210</v>
      </c>
      <c r="GPS51" t="s">
        <v>210</v>
      </c>
      <c r="GPT51" t="s">
        <v>210</v>
      </c>
      <c r="GPU51" t="s">
        <v>210</v>
      </c>
      <c r="GPV51" t="s">
        <v>210</v>
      </c>
      <c r="GPW51" t="s">
        <v>210</v>
      </c>
      <c r="GPX51" t="s">
        <v>210</v>
      </c>
      <c r="GPY51" t="s">
        <v>210</v>
      </c>
      <c r="GPZ51" t="s">
        <v>210</v>
      </c>
      <c r="GQA51" t="s">
        <v>210</v>
      </c>
      <c r="GQB51" t="s">
        <v>210</v>
      </c>
      <c r="GQC51" t="s">
        <v>210</v>
      </c>
      <c r="GQD51" t="s">
        <v>210</v>
      </c>
      <c r="GQE51" t="s">
        <v>210</v>
      </c>
      <c r="GQF51" t="s">
        <v>210</v>
      </c>
      <c r="GQG51" t="s">
        <v>210</v>
      </c>
      <c r="GQH51" t="s">
        <v>210</v>
      </c>
      <c r="GQI51" t="s">
        <v>210</v>
      </c>
      <c r="GQJ51" t="s">
        <v>210</v>
      </c>
      <c r="GQK51" t="s">
        <v>210</v>
      </c>
      <c r="GQL51" t="s">
        <v>210</v>
      </c>
      <c r="GQM51" t="s">
        <v>210</v>
      </c>
      <c r="GQN51" t="s">
        <v>210</v>
      </c>
      <c r="GQO51" t="s">
        <v>210</v>
      </c>
      <c r="GQP51" t="s">
        <v>210</v>
      </c>
      <c r="GQQ51" t="s">
        <v>210</v>
      </c>
      <c r="GQR51" t="s">
        <v>210</v>
      </c>
      <c r="GQS51" t="s">
        <v>210</v>
      </c>
      <c r="GQT51" t="s">
        <v>210</v>
      </c>
      <c r="GQU51" t="s">
        <v>210</v>
      </c>
      <c r="GQV51" t="s">
        <v>210</v>
      </c>
      <c r="GQW51" t="s">
        <v>210</v>
      </c>
      <c r="GQX51" t="s">
        <v>210</v>
      </c>
      <c r="GQY51" t="s">
        <v>210</v>
      </c>
      <c r="GQZ51" t="s">
        <v>210</v>
      </c>
      <c r="GRA51" t="s">
        <v>210</v>
      </c>
      <c r="GRB51" t="s">
        <v>210</v>
      </c>
      <c r="GRC51" t="s">
        <v>210</v>
      </c>
      <c r="GRD51" t="s">
        <v>210</v>
      </c>
      <c r="GRE51" t="s">
        <v>210</v>
      </c>
      <c r="GRF51" t="s">
        <v>210</v>
      </c>
      <c r="GRG51" t="s">
        <v>210</v>
      </c>
      <c r="GRH51" t="s">
        <v>210</v>
      </c>
      <c r="GRI51" t="s">
        <v>210</v>
      </c>
      <c r="GRJ51" t="s">
        <v>210</v>
      </c>
      <c r="GRK51" t="s">
        <v>210</v>
      </c>
      <c r="GRL51" t="s">
        <v>210</v>
      </c>
      <c r="GRM51" t="s">
        <v>210</v>
      </c>
      <c r="GRN51" t="s">
        <v>210</v>
      </c>
      <c r="GRO51" t="s">
        <v>210</v>
      </c>
      <c r="GRP51" t="s">
        <v>210</v>
      </c>
      <c r="GRQ51" t="s">
        <v>210</v>
      </c>
      <c r="GRR51" t="s">
        <v>210</v>
      </c>
      <c r="GRS51" t="s">
        <v>210</v>
      </c>
      <c r="GRT51" t="s">
        <v>210</v>
      </c>
      <c r="GRU51" t="s">
        <v>210</v>
      </c>
      <c r="GRV51" t="s">
        <v>210</v>
      </c>
      <c r="GRW51" t="s">
        <v>210</v>
      </c>
      <c r="GRX51" t="s">
        <v>210</v>
      </c>
      <c r="GRY51" t="s">
        <v>210</v>
      </c>
      <c r="GRZ51" t="s">
        <v>210</v>
      </c>
      <c r="GSA51" t="s">
        <v>210</v>
      </c>
      <c r="GSB51" t="s">
        <v>210</v>
      </c>
      <c r="GSC51" t="s">
        <v>210</v>
      </c>
      <c r="GSD51" t="s">
        <v>210</v>
      </c>
      <c r="GSE51" t="s">
        <v>210</v>
      </c>
      <c r="GSF51" t="s">
        <v>210</v>
      </c>
      <c r="GSG51" t="s">
        <v>210</v>
      </c>
      <c r="GSH51" t="s">
        <v>210</v>
      </c>
      <c r="GSI51" t="s">
        <v>210</v>
      </c>
      <c r="GSJ51" t="s">
        <v>210</v>
      </c>
      <c r="GSK51" t="s">
        <v>210</v>
      </c>
      <c r="GSL51" t="s">
        <v>210</v>
      </c>
      <c r="GSM51" t="s">
        <v>210</v>
      </c>
      <c r="GSN51" t="s">
        <v>210</v>
      </c>
      <c r="GSO51" t="s">
        <v>210</v>
      </c>
      <c r="GSP51" t="s">
        <v>210</v>
      </c>
      <c r="GSQ51" t="s">
        <v>210</v>
      </c>
      <c r="GSR51" t="s">
        <v>210</v>
      </c>
      <c r="GSS51" t="s">
        <v>210</v>
      </c>
      <c r="GST51" t="s">
        <v>210</v>
      </c>
      <c r="GSU51" t="s">
        <v>210</v>
      </c>
      <c r="GSV51" t="s">
        <v>210</v>
      </c>
      <c r="GSW51" t="s">
        <v>210</v>
      </c>
      <c r="GSX51" t="s">
        <v>210</v>
      </c>
      <c r="GSY51" t="s">
        <v>210</v>
      </c>
      <c r="GSZ51" t="s">
        <v>210</v>
      </c>
      <c r="GTA51" t="s">
        <v>210</v>
      </c>
      <c r="GTB51" t="s">
        <v>210</v>
      </c>
      <c r="GTC51" t="s">
        <v>210</v>
      </c>
      <c r="GTD51" t="s">
        <v>210</v>
      </c>
      <c r="GTE51" t="s">
        <v>210</v>
      </c>
      <c r="GTF51" t="s">
        <v>210</v>
      </c>
      <c r="GTG51" t="s">
        <v>210</v>
      </c>
      <c r="GTH51" t="s">
        <v>210</v>
      </c>
      <c r="GTI51" t="s">
        <v>210</v>
      </c>
      <c r="GTJ51" t="s">
        <v>210</v>
      </c>
      <c r="GTK51" t="s">
        <v>210</v>
      </c>
      <c r="GTL51" t="s">
        <v>210</v>
      </c>
      <c r="GTM51" t="s">
        <v>210</v>
      </c>
      <c r="GTN51" t="s">
        <v>210</v>
      </c>
      <c r="GTO51" t="s">
        <v>210</v>
      </c>
      <c r="GTP51" t="s">
        <v>210</v>
      </c>
      <c r="GTQ51" t="s">
        <v>210</v>
      </c>
      <c r="GTR51" t="s">
        <v>210</v>
      </c>
      <c r="GTS51" t="s">
        <v>210</v>
      </c>
      <c r="GTT51" t="s">
        <v>210</v>
      </c>
      <c r="GTU51" t="s">
        <v>210</v>
      </c>
      <c r="GTV51" t="s">
        <v>210</v>
      </c>
      <c r="GTW51" t="s">
        <v>210</v>
      </c>
      <c r="GTX51" t="s">
        <v>210</v>
      </c>
      <c r="GTY51" t="s">
        <v>210</v>
      </c>
      <c r="GTZ51" t="s">
        <v>210</v>
      </c>
      <c r="GUA51" t="s">
        <v>210</v>
      </c>
      <c r="GUB51" t="s">
        <v>210</v>
      </c>
      <c r="GUC51" t="s">
        <v>210</v>
      </c>
      <c r="GUD51" t="s">
        <v>210</v>
      </c>
      <c r="GUE51" t="s">
        <v>210</v>
      </c>
      <c r="GUF51" t="s">
        <v>210</v>
      </c>
      <c r="GUG51" t="s">
        <v>210</v>
      </c>
      <c r="GUH51" t="s">
        <v>210</v>
      </c>
      <c r="GUI51" t="s">
        <v>210</v>
      </c>
      <c r="GUJ51" t="s">
        <v>210</v>
      </c>
      <c r="GUK51" t="s">
        <v>210</v>
      </c>
      <c r="GUL51" t="s">
        <v>210</v>
      </c>
      <c r="GUM51" t="s">
        <v>210</v>
      </c>
      <c r="GUN51" t="s">
        <v>210</v>
      </c>
      <c r="GUO51" t="s">
        <v>210</v>
      </c>
      <c r="GUP51" t="s">
        <v>210</v>
      </c>
      <c r="GUQ51" t="s">
        <v>210</v>
      </c>
      <c r="GUR51" t="s">
        <v>210</v>
      </c>
      <c r="GUS51" t="s">
        <v>210</v>
      </c>
      <c r="GUT51" t="s">
        <v>210</v>
      </c>
      <c r="GUU51" t="s">
        <v>210</v>
      </c>
      <c r="GUV51" t="s">
        <v>210</v>
      </c>
      <c r="GUW51" t="s">
        <v>210</v>
      </c>
      <c r="GUX51" t="s">
        <v>210</v>
      </c>
      <c r="GUY51" t="s">
        <v>210</v>
      </c>
      <c r="GUZ51" t="s">
        <v>210</v>
      </c>
      <c r="GVA51" t="s">
        <v>210</v>
      </c>
      <c r="GVB51" t="s">
        <v>210</v>
      </c>
      <c r="GVC51" t="s">
        <v>210</v>
      </c>
      <c r="GVD51" t="s">
        <v>210</v>
      </c>
      <c r="GVE51" t="s">
        <v>210</v>
      </c>
      <c r="GVF51" t="s">
        <v>210</v>
      </c>
      <c r="GVG51" t="s">
        <v>210</v>
      </c>
      <c r="GVH51" t="s">
        <v>210</v>
      </c>
      <c r="GVI51" t="s">
        <v>210</v>
      </c>
      <c r="GVJ51" t="s">
        <v>210</v>
      </c>
      <c r="GVK51" t="s">
        <v>210</v>
      </c>
      <c r="GVL51" t="s">
        <v>210</v>
      </c>
      <c r="GVM51" t="s">
        <v>210</v>
      </c>
      <c r="GVN51" t="s">
        <v>210</v>
      </c>
      <c r="GVO51" t="s">
        <v>210</v>
      </c>
      <c r="GVP51" t="s">
        <v>210</v>
      </c>
      <c r="GVQ51" t="s">
        <v>210</v>
      </c>
      <c r="GVR51" t="s">
        <v>210</v>
      </c>
      <c r="GVS51" t="s">
        <v>210</v>
      </c>
      <c r="GVT51" t="s">
        <v>210</v>
      </c>
      <c r="GVU51" t="s">
        <v>210</v>
      </c>
      <c r="GVV51" t="s">
        <v>210</v>
      </c>
      <c r="GVW51" t="s">
        <v>210</v>
      </c>
      <c r="GVX51" t="s">
        <v>210</v>
      </c>
      <c r="GVY51" t="s">
        <v>210</v>
      </c>
      <c r="GVZ51" t="s">
        <v>210</v>
      </c>
      <c r="GWA51" t="s">
        <v>210</v>
      </c>
      <c r="GWB51" t="s">
        <v>210</v>
      </c>
      <c r="GWC51" t="s">
        <v>210</v>
      </c>
      <c r="GWD51" t="s">
        <v>210</v>
      </c>
      <c r="GWE51" t="s">
        <v>210</v>
      </c>
      <c r="GWF51" t="s">
        <v>210</v>
      </c>
      <c r="GWG51" t="s">
        <v>210</v>
      </c>
      <c r="GWH51" t="s">
        <v>210</v>
      </c>
      <c r="GWI51" t="s">
        <v>210</v>
      </c>
      <c r="GWJ51" t="s">
        <v>210</v>
      </c>
      <c r="GWK51" t="s">
        <v>210</v>
      </c>
      <c r="GWL51" t="s">
        <v>210</v>
      </c>
      <c r="GWM51" t="s">
        <v>210</v>
      </c>
      <c r="GWN51" t="s">
        <v>210</v>
      </c>
      <c r="GWO51" t="s">
        <v>210</v>
      </c>
      <c r="GWP51" t="s">
        <v>210</v>
      </c>
      <c r="GWQ51" t="s">
        <v>210</v>
      </c>
      <c r="GWR51" t="s">
        <v>210</v>
      </c>
      <c r="GWS51" t="s">
        <v>210</v>
      </c>
      <c r="GWT51" t="s">
        <v>210</v>
      </c>
      <c r="GWU51" t="s">
        <v>210</v>
      </c>
      <c r="GWV51" t="s">
        <v>210</v>
      </c>
      <c r="GWW51" t="s">
        <v>210</v>
      </c>
      <c r="GWX51" t="s">
        <v>210</v>
      </c>
      <c r="GWY51" t="s">
        <v>210</v>
      </c>
      <c r="GWZ51" t="s">
        <v>210</v>
      </c>
      <c r="GXA51" t="s">
        <v>210</v>
      </c>
      <c r="GXB51" t="s">
        <v>210</v>
      </c>
      <c r="GXC51" t="s">
        <v>210</v>
      </c>
      <c r="GXD51" t="s">
        <v>210</v>
      </c>
      <c r="GXE51" t="s">
        <v>210</v>
      </c>
      <c r="GXF51" t="s">
        <v>210</v>
      </c>
      <c r="GXG51" t="s">
        <v>210</v>
      </c>
      <c r="GXH51" t="s">
        <v>210</v>
      </c>
      <c r="GXI51" t="s">
        <v>210</v>
      </c>
      <c r="GXJ51" t="s">
        <v>210</v>
      </c>
      <c r="GXK51" t="s">
        <v>210</v>
      </c>
      <c r="GXL51" t="s">
        <v>210</v>
      </c>
      <c r="GXM51" t="s">
        <v>210</v>
      </c>
      <c r="GXN51" t="s">
        <v>210</v>
      </c>
      <c r="GXO51" t="s">
        <v>210</v>
      </c>
      <c r="GXP51" t="s">
        <v>210</v>
      </c>
      <c r="GXQ51" t="s">
        <v>210</v>
      </c>
      <c r="GXR51" t="s">
        <v>210</v>
      </c>
      <c r="GXS51" t="s">
        <v>210</v>
      </c>
      <c r="GXT51" t="s">
        <v>210</v>
      </c>
      <c r="GXU51" t="s">
        <v>210</v>
      </c>
      <c r="GXV51" t="s">
        <v>210</v>
      </c>
      <c r="GXW51" t="s">
        <v>210</v>
      </c>
      <c r="GXX51" t="s">
        <v>210</v>
      </c>
      <c r="GXY51" t="s">
        <v>210</v>
      </c>
      <c r="GXZ51" t="s">
        <v>210</v>
      </c>
      <c r="GYA51" t="s">
        <v>210</v>
      </c>
      <c r="GYB51" t="s">
        <v>210</v>
      </c>
      <c r="GYC51" t="s">
        <v>210</v>
      </c>
      <c r="GYD51" t="s">
        <v>210</v>
      </c>
      <c r="GYE51" t="s">
        <v>210</v>
      </c>
      <c r="GYF51" t="s">
        <v>210</v>
      </c>
      <c r="GYG51" t="s">
        <v>210</v>
      </c>
      <c r="GYH51" t="s">
        <v>210</v>
      </c>
      <c r="GYI51" t="s">
        <v>210</v>
      </c>
      <c r="GYJ51" t="s">
        <v>210</v>
      </c>
      <c r="GYK51" t="s">
        <v>210</v>
      </c>
      <c r="GYL51" t="s">
        <v>210</v>
      </c>
      <c r="GYM51" t="s">
        <v>210</v>
      </c>
      <c r="GYN51" t="s">
        <v>210</v>
      </c>
      <c r="GYO51" t="s">
        <v>210</v>
      </c>
      <c r="GYP51" t="s">
        <v>210</v>
      </c>
      <c r="GYQ51" t="s">
        <v>210</v>
      </c>
      <c r="GYR51" t="s">
        <v>210</v>
      </c>
      <c r="GYS51" t="s">
        <v>210</v>
      </c>
      <c r="GYT51" t="s">
        <v>210</v>
      </c>
      <c r="GYU51" t="s">
        <v>210</v>
      </c>
      <c r="GYV51" t="s">
        <v>210</v>
      </c>
      <c r="GYW51" t="s">
        <v>210</v>
      </c>
      <c r="GYX51" t="s">
        <v>210</v>
      </c>
      <c r="GYY51" t="s">
        <v>210</v>
      </c>
      <c r="GYZ51" t="s">
        <v>210</v>
      </c>
      <c r="GZA51" t="s">
        <v>210</v>
      </c>
      <c r="GZB51" t="s">
        <v>210</v>
      </c>
      <c r="GZC51" t="s">
        <v>210</v>
      </c>
      <c r="GZD51" t="s">
        <v>210</v>
      </c>
      <c r="GZE51" t="s">
        <v>210</v>
      </c>
      <c r="GZF51" t="s">
        <v>210</v>
      </c>
      <c r="GZG51" t="s">
        <v>210</v>
      </c>
      <c r="GZH51" t="s">
        <v>210</v>
      </c>
      <c r="GZI51" t="s">
        <v>210</v>
      </c>
      <c r="GZJ51" t="s">
        <v>210</v>
      </c>
      <c r="GZK51" t="s">
        <v>210</v>
      </c>
      <c r="GZL51" t="s">
        <v>210</v>
      </c>
      <c r="GZM51" t="s">
        <v>210</v>
      </c>
      <c r="GZN51" t="s">
        <v>210</v>
      </c>
      <c r="GZO51" t="s">
        <v>210</v>
      </c>
      <c r="GZP51" t="s">
        <v>210</v>
      </c>
      <c r="GZQ51" t="s">
        <v>210</v>
      </c>
      <c r="GZR51" t="s">
        <v>210</v>
      </c>
      <c r="GZS51" t="s">
        <v>210</v>
      </c>
      <c r="GZT51" t="s">
        <v>210</v>
      </c>
      <c r="GZU51" t="s">
        <v>210</v>
      </c>
      <c r="GZV51" t="s">
        <v>210</v>
      </c>
      <c r="GZW51" t="s">
        <v>210</v>
      </c>
      <c r="GZX51" t="s">
        <v>210</v>
      </c>
      <c r="GZY51" t="s">
        <v>210</v>
      </c>
      <c r="GZZ51" t="s">
        <v>210</v>
      </c>
      <c r="HAA51" t="s">
        <v>210</v>
      </c>
      <c r="HAB51" t="s">
        <v>210</v>
      </c>
      <c r="HAC51" t="s">
        <v>210</v>
      </c>
      <c r="HAD51" t="s">
        <v>210</v>
      </c>
      <c r="HAE51" t="s">
        <v>210</v>
      </c>
      <c r="HAF51" t="s">
        <v>210</v>
      </c>
      <c r="HAG51" t="s">
        <v>210</v>
      </c>
      <c r="HAH51" t="s">
        <v>210</v>
      </c>
      <c r="HAI51" t="s">
        <v>210</v>
      </c>
      <c r="HAJ51" t="s">
        <v>210</v>
      </c>
      <c r="HAK51" t="s">
        <v>210</v>
      </c>
      <c r="HAL51" t="s">
        <v>210</v>
      </c>
      <c r="HAM51" t="s">
        <v>210</v>
      </c>
      <c r="HAN51" t="s">
        <v>210</v>
      </c>
      <c r="HAO51" t="s">
        <v>210</v>
      </c>
      <c r="HAP51" t="s">
        <v>210</v>
      </c>
      <c r="HAQ51" t="s">
        <v>210</v>
      </c>
      <c r="HAR51" t="s">
        <v>210</v>
      </c>
      <c r="HAS51" t="s">
        <v>210</v>
      </c>
      <c r="HAT51" t="s">
        <v>210</v>
      </c>
      <c r="HAU51" t="s">
        <v>210</v>
      </c>
      <c r="HAV51" t="s">
        <v>210</v>
      </c>
      <c r="HAW51" t="s">
        <v>210</v>
      </c>
      <c r="HAX51" t="s">
        <v>210</v>
      </c>
      <c r="HAY51" t="s">
        <v>210</v>
      </c>
      <c r="HAZ51" t="s">
        <v>210</v>
      </c>
      <c r="HBA51" t="s">
        <v>210</v>
      </c>
      <c r="HBB51" t="s">
        <v>210</v>
      </c>
      <c r="HBC51" t="s">
        <v>210</v>
      </c>
      <c r="HBD51" t="s">
        <v>210</v>
      </c>
      <c r="HBE51" t="s">
        <v>210</v>
      </c>
      <c r="HBF51" t="s">
        <v>210</v>
      </c>
      <c r="HBG51" t="s">
        <v>210</v>
      </c>
      <c r="HBH51" t="s">
        <v>210</v>
      </c>
      <c r="HBI51" t="s">
        <v>210</v>
      </c>
      <c r="HBJ51" t="s">
        <v>210</v>
      </c>
      <c r="HBK51" t="s">
        <v>210</v>
      </c>
      <c r="HBL51" t="s">
        <v>210</v>
      </c>
      <c r="HBM51" t="s">
        <v>210</v>
      </c>
      <c r="HBN51" t="s">
        <v>210</v>
      </c>
      <c r="HBO51" t="s">
        <v>210</v>
      </c>
      <c r="HBP51" t="s">
        <v>210</v>
      </c>
      <c r="HBQ51" t="s">
        <v>210</v>
      </c>
      <c r="HBR51" t="s">
        <v>210</v>
      </c>
      <c r="HBS51" t="s">
        <v>210</v>
      </c>
      <c r="HBT51" t="s">
        <v>210</v>
      </c>
      <c r="HBU51" t="s">
        <v>210</v>
      </c>
      <c r="HBV51" t="s">
        <v>210</v>
      </c>
      <c r="HBW51" t="s">
        <v>210</v>
      </c>
      <c r="HBX51" t="s">
        <v>210</v>
      </c>
      <c r="HBY51" t="s">
        <v>210</v>
      </c>
      <c r="HBZ51" t="s">
        <v>210</v>
      </c>
      <c r="HCA51" t="s">
        <v>210</v>
      </c>
      <c r="HCB51" t="s">
        <v>210</v>
      </c>
      <c r="HCC51" t="s">
        <v>210</v>
      </c>
      <c r="HCD51" t="s">
        <v>210</v>
      </c>
      <c r="HCE51" t="s">
        <v>210</v>
      </c>
      <c r="HCF51" t="s">
        <v>210</v>
      </c>
      <c r="HCG51" t="s">
        <v>210</v>
      </c>
      <c r="HCH51" t="s">
        <v>210</v>
      </c>
      <c r="HCI51" t="s">
        <v>210</v>
      </c>
      <c r="HCJ51" t="s">
        <v>210</v>
      </c>
      <c r="HCK51" t="s">
        <v>210</v>
      </c>
      <c r="HCL51" t="s">
        <v>210</v>
      </c>
      <c r="HCM51" t="s">
        <v>210</v>
      </c>
      <c r="HCN51" t="s">
        <v>210</v>
      </c>
      <c r="HCO51" t="s">
        <v>210</v>
      </c>
      <c r="HCP51" t="s">
        <v>210</v>
      </c>
      <c r="HCQ51" t="s">
        <v>210</v>
      </c>
      <c r="HCR51" t="s">
        <v>210</v>
      </c>
      <c r="HCS51" t="s">
        <v>210</v>
      </c>
      <c r="HCT51" t="s">
        <v>210</v>
      </c>
      <c r="HCU51" t="s">
        <v>210</v>
      </c>
      <c r="HCV51" t="s">
        <v>210</v>
      </c>
      <c r="HCW51" t="s">
        <v>210</v>
      </c>
      <c r="HCX51" t="s">
        <v>210</v>
      </c>
      <c r="HCY51" t="s">
        <v>210</v>
      </c>
      <c r="HCZ51" t="s">
        <v>210</v>
      </c>
      <c r="HDA51" t="s">
        <v>210</v>
      </c>
      <c r="HDB51" t="s">
        <v>210</v>
      </c>
      <c r="HDC51" t="s">
        <v>210</v>
      </c>
      <c r="HDD51" t="s">
        <v>210</v>
      </c>
      <c r="HDE51" t="s">
        <v>210</v>
      </c>
      <c r="HDF51" t="s">
        <v>210</v>
      </c>
      <c r="HDG51" t="s">
        <v>210</v>
      </c>
      <c r="HDH51" t="s">
        <v>210</v>
      </c>
      <c r="HDI51" t="s">
        <v>210</v>
      </c>
      <c r="HDJ51" t="s">
        <v>210</v>
      </c>
      <c r="HDK51" t="s">
        <v>210</v>
      </c>
      <c r="HDL51" t="s">
        <v>210</v>
      </c>
      <c r="HDM51" t="s">
        <v>210</v>
      </c>
      <c r="HDN51" t="s">
        <v>210</v>
      </c>
      <c r="HDO51" t="s">
        <v>210</v>
      </c>
      <c r="HDP51" t="s">
        <v>210</v>
      </c>
      <c r="HDQ51" t="s">
        <v>210</v>
      </c>
      <c r="HDR51" t="s">
        <v>210</v>
      </c>
      <c r="HDS51" t="s">
        <v>210</v>
      </c>
      <c r="HDT51" t="s">
        <v>210</v>
      </c>
      <c r="HDU51" t="s">
        <v>210</v>
      </c>
      <c r="HDV51" t="s">
        <v>210</v>
      </c>
      <c r="HDW51" t="s">
        <v>210</v>
      </c>
      <c r="HDX51" t="s">
        <v>210</v>
      </c>
      <c r="HDY51" t="s">
        <v>210</v>
      </c>
      <c r="HDZ51" t="s">
        <v>210</v>
      </c>
      <c r="HEA51" t="s">
        <v>210</v>
      </c>
      <c r="HEB51" t="s">
        <v>210</v>
      </c>
      <c r="HEC51" t="s">
        <v>210</v>
      </c>
      <c r="HED51" t="s">
        <v>210</v>
      </c>
      <c r="HEE51" t="s">
        <v>210</v>
      </c>
      <c r="HEF51" t="s">
        <v>210</v>
      </c>
      <c r="HEG51" t="s">
        <v>210</v>
      </c>
      <c r="HEH51" t="s">
        <v>210</v>
      </c>
      <c r="HEI51" t="s">
        <v>210</v>
      </c>
      <c r="HEJ51" t="s">
        <v>210</v>
      </c>
      <c r="HEK51" t="s">
        <v>210</v>
      </c>
      <c r="HEL51" t="s">
        <v>210</v>
      </c>
      <c r="HEM51" t="s">
        <v>210</v>
      </c>
      <c r="HEN51" t="s">
        <v>210</v>
      </c>
      <c r="HEO51" t="s">
        <v>210</v>
      </c>
      <c r="HEP51" t="s">
        <v>210</v>
      </c>
      <c r="HEQ51" t="s">
        <v>210</v>
      </c>
      <c r="HER51" t="s">
        <v>210</v>
      </c>
      <c r="HES51" t="s">
        <v>210</v>
      </c>
      <c r="HET51" t="s">
        <v>210</v>
      </c>
      <c r="HEU51" t="s">
        <v>210</v>
      </c>
      <c r="HEV51" t="s">
        <v>210</v>
      </c>
      <c r="HEW51" t="s">
        <v>210</v>
      </c>
      <c r="HEX51" t="s">
        <v>210</v>
      </c>
      <c r="HEY51" t="s">
        <v>210</v>
      </c>
      <c r="HEZ51" t="s">
        <v>210</v>
      </c>
      <c r="HFA51" t="s">
        <v>210</v>
      </c>
      <c r="HFB51" t="s">
        <v>210</v>
      </c>
      <c r="HFC51" t="s">
        <v>210</v>
      </c>
      <c r="HFD51" t="s">
        <v>210</v>
      </c>
      <c r="HFE51" t="s">
        <v>210</v>
      </c>
      <c r="HFF51" t="s">
        <v>210</v>
      </c>
      <c r="HFG51" t="s">
        <v>210</v>
      </c>
      <c r="HFH51" t="s">
        <v>210</v>
      </c>
      <c r="HFI51" t="s">
        <v>210</v>
      </c>
      <c r="HFJ51" t="s">
        <v>210</v>
      </c>
      <c r="HFK51" t="s">
        <v>210</v>
      </c>
      <c r="HFL51" t="s">
        <v>210</v>
      </c>
      <c r="HFM51" t="s">
        <v>210</v>
      </c>
      <c r="HFN51" t="s">
        <v>210</v>
      </c>
      <c r="HFO51" t="s">
        <v>210</v>
      </c>
      <c r="HFP51" t="s">
        <v>210</v>
      </c>
      <c r="HFQ51" t="s">
        <v>210</v>
      </c>
      <c r="HFR51" t="s">
        <v>210</v>
      </c>
      <c r="HFS51" t="s">
        <v>210</v>
      </c>
      <c r="HFT51" t="s">
        <v>210</v>
      </c>
      <c r="HFU51" t="s">
        <v>210</v>
      </c>
      <c r="HFV51" t="s">
        <v>210</v>
      </c>
      <c r="HFW51" t="s">
        <v>210</v>
      </c>
      <c r="HFX51" t="s">
        <v>210</v>
      </c>
      <c r="HFY51" t="s">
        <v>210</v>
      </c>
      <c r="HFZ51" t="s">
        <v>210</v>
      </c>
      <c r="HGA51" t="s">
        <v>210</v>
      </c>
      <c r="HGB51" t="s">
        <v>210</v>
      </c>
      <c r="HGC51" t="s">
        <v>210</v>
      </c>
      <c r="HGD51" t="s">
        <v>210</v>
      </c>
      <c r="HGE51" t="s">
        <v>210</v>
      </c>
      <c r="HGF51" t="s">
        <v>210</v>
      </c>
      <c r="HGG51" t="s">
        <v>210</v>
      </c>
      <c r="HGH51" t="s">
        <v>210</v>
      </c>
      <c r="HGI51" t="s">
        <v>210</v>
      </c>
      <c r="HGJ51" t="s">
        <v>210</v>
      </c>
      <c r="HGK51" t="s">
        <v>210</v>
      </c>
      <c r="HGL51" t="s">
        <v>210</v>
      </c>
      <c r="HGM51" t="s">
        <v>210</v>
      </c>
      <c r="HGN51" t="s">
        <v>210</v>
      </c>
      <c r="HGO51" t="s">
        <v>210</v>
      </c>
      <c r="HGP51" t="s">
        <v>210</v>
      </c>
      <c r="HGQ51" t="s">
        <v>210</v>
      </c>
      <c r="HGR51" t="s">
        <v>210</v>
      </c>
      <c r="HGS51" t="s">
        <v>210</v>
      </c>
      <c r="HGT51" t="s">
        <v>210</v>
      </c>
      <c r="HGU51" t="s">
        <v>210</v>
      </c>
      <c r="HGV51" t="s">
        <v>210</v>
      </c>
      <c r="HGW51" t="s">
        <v>210</v>
      </c>
      <c r="HGX51" t="s">
        <v>210</v>
      </c>
      <c r="HGY51" t="s">
        <v>210</v>
      </c>
      <c r="HGZ51" t="s">
        <v>210</v>
      </c>
      <c r="HHA51" t="s">
        <v>210</v>
      </c>
      <c r="HHB51" t="s">
        <v>210</v>
      </c>
      <c r="HHC51" t="s">
        <v>210</v>
      </c>
      <c r="HHD51" t="s">
        <v>210</v>
      </c>
      <c r="HHE51" t="s">
        <v>210</v>
      </c>
      <c r="HHF51" t="s">
        <v>210</v>
      </c>
      <c r="HHG51" t="s">
        <v>210</v>
      </c>
      <c r="HHH51" t="s">
        <v>210</v>
      </c>
      <c r="HHI51" t="s">
        <v>210</v>
      </c>
      <c r="HHJ51" t="s">
        <v>210</v>
      </c>
      <c r="HHK51" t="s">
        <v>210</v>
      </c>
      <c r="HHL51" t="s">
        <v>210</v>
      </c>
      <c r="HHM51" t="s">
        <v>210</v>
      </c>
      <c r="HHN51" t="s">
        <v>210</v>
      </c>
      <c r="HHO51" t="s">
        <v>210</v>
      </c>
      <c r="HHP51" t="s">
        <v>210</v>
      </c>
      <c r="HHQ51" t="s">
        <v>210</v>
      </c>
      <c r="HHR51" t="s">
        <v>210</v>
      </c>
      <c r="HHS51" t="s">
        <v>210</v>
      </c>
      <c r="HHT51" t="s">
        <v>210</v>
      </c>
      <c r="HHU51" t="s">
        <v>210</v>
      </c>
      <c r="HHV51" t="s">
        <v>210</v>
      </c>
      <c r="HHW51" t="s">
        <v>210</v>
      </c>
      <c r="HHX51" t="s">
        <v>210</v>
      </c>
      <c r="HHY51" t="s">
        <v>210</v>
      </c>
      <c r="HHZ51" t="s">
        <v>210</v>
      </c>
      <c r="HIA51" t="s">
        <v>210</v>
      </c>
      <c r="HIB51" t="s">
        <v>210</v>
      </c>
      <c r="HIC51" t="s">
        <v>210</v>
      </c>
      <c r="HID51" t="s">
        <v>210</v>
      </c>
      <c r="HIE51" t="s">
        <v>210</v>
      </c>
      <c r="HIF51" t="s">
        <v>210</v>
      </c>
      <c r="HIG51" t="s">
        <v>210</v>
      </c>
      <c r="HIH51" t="s">
        <v>210</v>
      </c>
      <c r="HII51" t="s">
        <v>210</v>
      </c>
      <c r="HIJ51" t="s">
        <v>210</v>
      </c>
      <c r="HIK51" t="s">
        <v>210</v>
      </c>
      <c r="HIL51" t="s">
        <v>210</v>
      </c>
      <c r="HIM51" t="s">
        <v>210</v>
      </c>
      <c r="HIN51" t="s">
        <v>210</v>
      </c>
      <c r="HIO51" t="s">
        <v>210</v>
      </c>
      <c r="HIP51" t="s">
        <v>210</v>
      </c>
      <c r="HIQ51" t="s">
        <v>210</v>
      </c>
      <c r="HIR51" t="s">
        <v>210</v>
      </c>
      <c r="HIS51" t="s">
        <v>210</v>
      </c>
      <c r="HIT51" t="s">
        <v>210</v>
      </c>
      <c r="HIU51" t="s">
        <v>210</v>
      </c>
      <c r="HIV51" t="s">
        <v>210</v>
      </c>
      <c r="HIW51" t="s">
        <v>210</v>
      </c>
      <c r="HIX51" t="s">
        <v>210</v>
      </c>
      <c r="HIY51" t="s">
        <v>210</v>
      </c>
      <c r="HIZ51" t="s">
        <v>210</v>
      </c>
      <c r="HJA51" t="s">
        <v>210</v>
      </c>
      <c r="HJB51" t="s">
        <v>210</v>
      </c>
      <c r="HJC51" t="s">
        <v>210</v>
      </c>
      <c r="HJD51" t="s">
        <v>210</v>
      </c>
      <c r="HJE51" t="s">
        <v>210</v>
      </c>
      <c r="HJF51" t="s">
        <v>210</v>
      </c>
      <c r="HJG51" t="s">
        <v>210</v>
      </c>
      <c r="HJH51" t="s">
        <v>210</v>
      </c>
      <c r="HJI51" t="s">
        <v>210</v>
      </c>
      <c r="HJJ51" t="s">
        <v>210</v>
      </c>
      <c r="HJK51" t="s">
        <v>210</v>
      </c>
      <c r="HJL51" t="s">
        <v>210</v>
      </c>
      <c r="HJM51" t="s">
        <v>210</v>
      </c>
      <c r="HJN51" t="s">
        <v>210</v>
      </c>
      <c r="HJO51" t="s">
        <v>210</v>
      </c>
      <c r="HJP51" t="s">
        <v>210</v>
      </c>
      <c r="HJQ51" t="s">
        <v>210</v>
      </c>
      <c r="HJR51" t="s">
        <v>210</v>
      </c>
      <c r="HJS51" t="s">
        <v>210</v>
      </c>
      <c r="HJT51" t="s">
        <v>210</v>
      </c>
      <c r="HJU51" t="s">
        <v>210</v>
      </c>
      <c r="HJV51" t="s">
        <v>210</v>
      </c>
      <c r="HJW51" t="s">
        <v>210</v>
      </c>
      <c r="HJX51" t="s">
        <v>210</v>
      </c>
      <c r="HJY51" t="s">
        <v>210</v>
      </c>
      <c r="HJZ51" t="s">
        <v>210</v>
      </c>
      <c r="HKA51" t="s">
        <v>210</v>
      </c>
      <c r="HKB51" t="s">
        <v>210</v>
      </c>
      <c r="HKC51" t="s">
        <v>210</v>
      </c>
      <c r="HKD51" t="s">
        <v>210</v>
      </c>
      <c r="HKE51" t="s">
        <v>210</v>
      </c>
      <c r="HKF51" t="s">
        <v>210</v>
      </c>
      <c r="HKG51" t="s">
        <v>210</v>
      </c>
      <c r="HKH51" t="s">
        <v>210</v>
      </c>
      <c r="HKI51" t="s">
        <v>210</v>
      </c>
      <c r="HKJ51" t="s">
        <v>210</v>
      </c>
      <c r="HKK51" t="s">
        <v>210</v>
      </c>
      <c r="HKL51" t="s">
        <v>210</v>
      </c>
      <c r="HKM51" t="s">
        <v>210</v>
      </c>
      <c r="HKN51" t="s">
        <v>210</v>
      </c>
      <c r="HKO51" t="s">
        <v>210</v>
      </c>
      <c r="HKP51" t="s">
        <v>210</v>
      </c>
      <c r="HKQ51" t="s">
        <v>210</v>
      </c>
      <c r="HKR51" t="s">
        <v>210</v>
      </c>
      <c r="HKS51" t="s">
        <v>210</v>
      </c>
      <c r="HKT51" t="s">
        <v>210</v>
      </c>
      <c r="HKU51" t="s">
        <v>210</v>
      </c>
      <c r="HKV51" t="s">
        <v>210</v>
      </c>
      <c r="HKW51" t="s">
        <v>210</v>
      </c>
      <c r="HKX51" t="s">
        <v>210</v>
      </c>
      <c r="HKY51" t="s">
        <v>210</v>
      </c>
      <c r="HKZ51" t="s">
        <v>210</v>
      </c>
      <c r="HLA51" t="s">
        <v>210</v>
      </c>
      <c r="HLB51" t="s">
        <v>210</v>
      </c>
      <c r="HLC51" t="s">
        <v>210</v>
      </c>
      <c r="HLD51" t="s">
        <v>210</v>
      </c>
      <c r="HLE51" t="s">
        <v>210</v>
      </c>
      <c r="HLF51" t="s">
        <v>210</v>
      </c>
      <c r="HLG51" t="s">
        <v>210</v>
      </c>
      <c r="HLH51" t="s">
        <v>210</v>
      </c>
      <c r="HLI51" t="s">
        <v>210</v>
      </c>
      <c r="HLJ51" t="s">
        <v>210</v>
      </c>
      <c r="HLK51" t="s">
        <v>210</v>
      </c>
      <c r="HLL51" t="s">
        <v>210</v>
      </c>
      <c r="HLM51" t="s">
        <v>210</v>
      </c>
      <c r="HLN51" t="s">
        <v>210</v>
      </c>
      <c r="HLO51" t="s">
        <v>210</v>
      </c>
      <c r="HLP51" t="s">
        <v>210</v>
      </c>
      <c r="HLQ51" t="s">
        <v>210</v>
      </c>
      <c r="HLR51" t="s">
        <v>210</v>
      </c>
      <c r="HLS51" t="s">
        <v>210</v>
      </c>
      <c r="HLT51" t="s">
        <v>210</v>
      </c>
      <c r="HLU51" t="s">
        <v>210</v>
      </c>
      <c r="HLV51" t="s">
        <v>210</v>
      </c>
      <c r="HLW51" t="s">
        <v>210</v>
      </c>
      <c r="HLX51" t="s">
        <v>210</v>
      </c>
      <c r="HLY51" t="s">
        <v>210</v>
      </c>
      <c r="HLZ51" t="s">
        <v>210</v>
      </c>
      <c r="HMA51" t="s">
        <v>210</v>
      </c>
      <c r="HMB51" t="s">
        <v>210</v>
      </c>
      <c r="HMC51" t="s">
        <v>210</v>
      </c>
      <c r="HMD51" t="s">
        <v>210</v>
      </c>
      <c r="HME51" t="s">
        <v>210</v>
      </c>
      <c r="HMF51" t="s">
        <v>210</v>
      </c>
      <c r="HMG51" t="s">
        <v>210</v>
      </c>
      <c r="HMH51" t="s">
        <v>210</v>
      </c>
      <c r="HMI51" t="s">
        <v>210</v>
      </c>
      <c r="HMJ51" t="s">
        <v>210</v>
      </c>
      <c r="HMK51" t="s">
        <v>210</v>
      </c>
      <c r="HML51" t="s">
        <v>210</v>
      </c>
      <c r="HMM51" t="s">
        <v>210</v>
      </c>
      <c r="HMN51" t="s">
        <v>210</v>
      </c>
      <c r="HMO51" t="s">
        <v>210</v>
      </c>
      <c r="HMP51" t="s">
        <v>210</v>
      </c>
      <c r="HMQ51" t="s">
        <v>210</v>
      </c>
      <c r="HMR51" t="s">
        <v>210</v>
      </c>
      <c r="HMS51" t="s">
        <v>210</v>
      </c>
      <c r="HMT51" t="s">
        <v>210</v>
      </c>
      <c r="HMU51" t="s">
        <v>210</v>
      </c>
      <c r="HMV51" t="s">
        <v>210</v>
      </c>
      <c r="HMW51" t="s">
        <v>210</v>
      </c>
      <c r="HMX51" t="s">
        <v>210</v>
      </c>
      <c r="HMY51" t="s">
        <v>210</v>
      </c>
      <c r="HMZ51" t="s">
        <v>210</v>
      </c>
      <c r="HNA51" t="s">
        <v>210</v>
      </c>
      <c r="HNB51" t="s">
        <v>210</v>
      </c>
      <c r="HNC51" t="s">
        <v>210</v>
      </c>
      <c r="HND51" t="s">
        <v>210</v>
      </c>
      <c r="HNE51" t="s">
        <v>210</v>
      </c>
      <c r="HNF51" t="s">
        <v>210</v>
      </c>
      <c r="HNG51" t="s">
        <v>210</v>
      </c>
      <c r="HNH51" t="s">
        <v>210</v>
      </c>
      <c r="HNI51" t="s">
        <v>210</v>
      </c>
      <c r="HNJ51" t="s">
        <v>210</v>
      </c>
      <c r="HNK51" t="s">
        <v>210</v>
      </c>
      <c r="HNL51" t="s">
        <v>210</v>
      </c>
      <c r="HNM51" t="s">
        <v>210</v>
      </c>
      <c r="HNN51" t="s">
        <v>210</v>
      </c>
      <c r="HNO51" t="s">
        <v>210</v>
      </c>
      <c r="HNP51" t="s">
        <v>210</v>
      </c>
      <c r="HNQ51" t="s">
        <v>210</v>
      </c>
      <c r="HNR51" t="s">
        <v>210</v>
      </c>
      <c r="HNS51" t="s">
        <v>210</v>
      </c>
      <c r="HNT51" t="s">
        <v>210</v>
      </c>
      <c r="HNU51" t="s">
        <v>210</v>
      </c>
      <c r="HNV51" t="s">
        <v>210</v>
      </c>
      <c r="HNW51" t="s">
        <v>210</v>
      </c>
      <c r="HNX51" t="s">
        <v>210</v>
      </c>
      <c r="HNY51" t="s">
        <v>210</v>
      </c>
      <c r="HNZ51" t="s">
        <v>210</v>
      </c>
      <c r="HOA51" t="s">
        <v>210</v>
      </c>
      <c r="HOB51" t="s">
        <v>210</v>
      </c>
      <c r="HOC51" t="s">
        <v>210</v>
      </c>
      <c r="HOD51" t="s">
        <v>210</v>
      </c>
      <c r="HOE51" t="s">
        <v>210</v>
      </c>
      <c r="HOF51" t="s">
        <v>210</v>
      </c>
      <c r="HOG51" t="s">
        <v>210</v>
      </c>
      <c r="HOH51" t="s">
        <v>210</v>
      </c>
      <c r="HOI51" t="s">
        <v>210</v>
      </c>
      <c r="HOJ51" t="s">
        <v>210</v>
      </c>
      <c r="HOK51" t="s">
        <v>210</v>
      </c>
      <c r="HOL51" t="s">
        <v>210</v>
      </c>
      <c r="HOM51" t="s">
        <v>210</v>
      </c>
      <c r="HON51" t="s">
        <v>210</v>
      </c>
      <c r="HOO51" t="s">
        <v>210</v>
      </c>
      <c r="HOP51" t="s">
        <v>210</v>
      </c>
      <c r="HOQ51" t="s">
        <v>210</v>
      </c>
      <c r="HOR51" t="s">
        <v>210</v>
      </c>
      <c r="HOS51" t="s">
        <v>210</v>
      </c>
      <c r="HOT51" t="s">
        <v>210</v>
      </c>
      <c r="HOU51" t="s">
        <v>210</v>
      </c>
      <c r="HOV51" t="s">
        <v>210</v>
      </c>
      <c r="HOW51" t="s">
        <v>210</v>
      </c>
      <c r="HOX51" t="s">
        <v>210</v>
      </c>
      <c r="HOY51" t="s">
        <v>210</v>
      </c>
      <c r="HOZ51" t="s">
        <v>210</v>
      </c>
      <c r="HPA51" t="s">
        <v>210</v>
      </c>
      <c r="HPB51" t="s">
        <v>210</v>
      </c>
      <c r="HPC51" t="s">
        <v>210</v>
      </c>
      <c r="HPD51" t="s">
        <v>210</v>
      </c>
      <c r="HPE51" t="s">
        <v>210</v>
      </c>
      <c r="HPF51" t="s">
        <v>210</v>
      </c>
      <c r="HPG51" t="s">
        <v>210</v>
      </c>
      <c r="HPH51" t="s">
        <v>210</v>
      </c>
      <c r="HPI51" t="s">
        <v>210</v>
      </c>
      <c r="HPJ51" t="s">
        <v>210</v>
      </c>
      <c r="HPK51" t="s">
        <v>210</v>
      </c>
      <c r="HPL51" t="s">
        <v>210</v>
      </c>
      <c r="HPM51" t="s">
        <v>210</v>
      </c>
      <c r="HPN51" t="s">
        <v>210</v>
      </c>
      <c r="HPO51" t="s">
        <v>210</v>
      </c>
      <c r="HPP51" t="s">
        <v>210</v>
      </c>
      <c r="HPQ51" t="s">
        <v>210</v>
      </c>
      <c r="HPR51" t="s">
        <v>210</v>
      </c>
      <c r="HPS51" t="s">
        <v>210</v>
      </c>
      <c r="HPT51" t="s">
        <v>210</v>
      </c>
      <c r="HPU51" t="s">
        <v>210</v>
      </c>
      <c r="HPV51" t="s">
        <v>210</v>
      </c>
      <c r="HPW51" t="s">
        <v>210</v>
      </c>
      <c r="HPX51" t="s">
        <v>210</v>
      </c>
      <c r="HPY51" t="s">
        <v>210</v>
      </c>
      <c r="HPZ51" t="s">
        <v>210</v>
      </c>
      <c r="HQA51" t="s">
        <v>210</v>
      </c>
      <c r="HQB51" t="s">
        <v>210</v>
      </c>
      <c r="HQC51" t="s">
        <v>210</v>
      </c>
      <c r="HQD51" t="s">
        <v>210</v>
      </c>
      <c r="HQE51" t="s">
        <v>210</v>
      </c>
      <c r="HQF51" t="s">
        <v>210</v>
      </c>
      <c r="HQG51" t="s">
        <v>210</v>
      </c>
      <c r="HQH51" t="s">
        <v>210</v>
      </c>
      <c r="HQI51" t="s">
        <v>210</v>
      </c>
      <c r="HQJ51" t="s">
        <v>210</v>
      </c>
      <c r="HQK51" t="s">
        <v>210</v>
      </c>
      <c r="HQL51" t="s">
        <v>210</v>
      </c>
      <c r="HQM51" t="s">
        <v>210</v>
      </c>
      <c r="HQN51" t="s">
        <v>210</v>
      </c>
      <c r="HQO51" t="s">
        <v>210</v>
      </c>
      <c r="HQP51" t="s">
        <v>210</v>
      </c>
      <c r="HQQ51" t="s">
        <v>210</v>
      </c>
      <c r="HQR51" t="s">
        <v>210</v>
      </c>
      <c r="HQS51" t="s">
        <v>210</v>
      </c>
      <c r="HQT51" t="s">
        <v>210</v>
      </c>
      <c r="HQU51" t="s">
        <v>210</v>
      </c>
      <c r="HQV51" t="s">
        <v>210</v>
      </c>
      <c r="HQW51" t="s">
        <v>210</v>
      </c>
      <c r="HQX51" t="s">
        <v>210</v>
      </c>
      <c r="HQY51" t="s">
        <v>210</v>
      </c>
      <c r="HQZ51" t="s">
        <v>210</v>
      </c>
      <c r="HRA51" t="s">
        <v>210</v>
      </c>
      <c r="HRB51" t="s">
        <v>210</v>
      </c>
      <c r="HRC51" t="s">
        <v>210</v>
      </c>
      <c r="HRD51" t="s">
        <v>210</v>
      </c>
      <c r="HRE51" t="s">
        <v>210</v>
      </c>
      <c r="HRF51" t="s">
        <v>210</v>
      </c>
      <c r="HRG51" t="s">
        <v>210</v>
      </c>
      <c r="HRH51" t="s">
        <v>210</v>
      </c>
      <c r="HRI51" t="s">
        <v>210</v>
      </c>
      <c r="HRJ51" t="s">
        <v>210</v>
      </c>
      <c r="HRK51" t="s">
        <v>210</v>
      </c>
      <c r="HRL51" t="s">
        <v>210</v>
      </c>
      <c r="HRM51" t="s">
        <v>210</v>
      </c>
      <c r="HRN51" t="s">
        <v>210</v>
      </c>
      <c r="HRO51" t="s">
        <v>210</v>
      </c>
      <c r="HRP51" t="s">
        <v>210</v>
      </c>
      <c r="HRQ51" t="s">
        <v>210</v>
      </c>
      <c r="HRR51" t="s">
        <v>210</v>
      </c>
      <c r="HRS51" t="s">
        <v>210</v>
      </c>
      <c r="HRT51" t="s">
        <v>210</v>
      </c>
      <c r="HRU51" t="s">
        <v>210</v>
      </c>
      <c r="HRV51" t="s">
        <v>210</v>
      </c>
      <c r="HRW51" t="s">
        <v>210</v>
      </c>
      <c r="HRX51" t="s">
        <v>210</v>
      </c>
      <c r="HRY51" t="s">
        <v>210</v>
      </c>
      <c r="HRZ51" t="s">
        <v>210</v>
      </c>
      <c r="HSA51" t="s">
        <v>210</v>
      </c>
      <c r="HSB51" t="s">
        <v>210</v>
      </c>
      <c r="HSC51" t="s">
        <v>210</v>
      </c>
      <c r="HSD51" t="s">
        <v>210</v>
      </c>
      <c r="HSE51" t="s">
        <v>210</v>
      </c>
      <c r="HSF51" t="s">
        <v>210</v>
      </c>
      <c r="HSG51" t="s">
        <v>210</v>
      </c>
      <c r="HSH51" t="s">
        <v>210</v>
      </c>
      <c r="HSI51" t="s">
        <v>210</v>
      </c>
      <c r="HSJ51" t="s">
        <v>210</v>
      </c>
      <c r="HSK51" t="s">
        <v>210</v>
      </c>
      <c r="HSL51" t="s">
        <v>210</v>
      </c>
      <c r="HSM51" t="s">
        <v>210</v>
      </c>
      <c r="HSN51" t="s">
        <v>210</v>
      </c>
      <c r="HSO51" t="s">
        <v>210</v>
      </c>
      <c r="HSP51" t="s">
        <v>210</v>
      </c>
      <c r="HSQ51" t="s">
        <v>210</v>
      </c>
      <c r="HSR51" t="s">
        <v>210</v>
      </c>
      <c r="HSS51" t="s">
        <v>210</v>
      </c>
      <c r="HST51" t="s">
        <v>210</v>
      </c>
      <c r="HSU51" t="s">
        <v>210</v>
      </c>
      <c r="HSV51" t="s">
        <v>210</v>
      </c>
      <c r="HSW51" t="s">
        <v>210</v>
      </c>
      <c r="HSX51" t="s">
        <v>210</v>
      </c>
      <c r="HSY51" t="s">
        <v>210</v>
      </c>
      <c r="HSZ51" t="s">
        <v>210</v>
      </c>
      <c r="HTA51" t="s">
        <v>210</v>
      </c>
      <c r="HTB51" t="s">
        <v>210</v>
      </c>
      <c r="HTC51" t="s">
        <v>210</v>
      </c>
      <c r="HTD51" t="s">
        <v>210</v>
      </c>
      <c r="HTE51" t="s">
        <v>210</v>
      </c>
      <c r="HTF51" t="s">
        <v>210</v>
      </c>
      <c r="HTG51" t="s">
        <v>210</v>
      </c>
      <c r="HTH51" t="s">
        <v>210</v>
      </c>
      <c r="HTI51" t="s">
        <v>210</v>
      </c>
      <c r="HTJ51" t="s">
        <v>210</v>
      </c>
      <c r="HTK51" t="s">
        <v>210</v>
      </c>
      <c r="HTL51" t="s">
        <v>210</v>
      </c>
      <c r="HTM51" t="s">
        <v>210</v>
      </c>
      <c r="HTN51" t="s">
        <v>210</v>
      </c>
      <c r="HTO51" t="s">
        <v>210</v>
      </c>
      <c r="HTP51" t="s">
        <v>210</v>
      </c>
      <c r="HTQ51" t="s">
        <v>210</v>
      </c>
      <c r="HTR51" t="s">
        <v>210</v>
      </c>
      <c r="HTS51" t="s">
        <v>210</v>
      </c>
      <c r="HTT51" t="s">
        <v>210</v>
      </c>
      <c r="HTU51" t="s">
        <v>210</v>
      </c>
      <c r="HTV51" t="s">
        <v>210</v>
      </c>
      <c r="HTW51" t="s">
        <v>210</v>
      </c>
      <c r="HTX51" t="s">
        <v>210</v>
      </c>
      <c r="HTY51" t="s">
        <v>210</v>
      </c>
      <c r="HTZ51" t="s">
        <v>210</v>
      </c>
      <c r="HUA51" t="s">
        <v>210</v>
      </c>
      <c r="HUB51" t="s">
        <v>210</v>
      </c>
      <c r="HUC51" t="s">
        <v>210</v>
      </c>
      <c r="HUD51" t="s">
        <v>210</v>
      </c>
      <c r="HUE51" t="s">
        <v>210</v>
      </c>
      <c r="HUF51" t="s">
        <v>210</v>
      </c>
      <c r="HUG51" t="s">
        <v>210</v>
      </c>
      <c r="HUH51" t="s">
        <v>210</v>
      </c>
      <c r="HUI51" t="s">
        <v>210</v>
      </c>
      <c r="HUJ51" t="s">
        <v>210</v>
      </c>
      <c r="HUK51" t="s">
        <v>210</v>
      </c>
      <c r="HUL51" t="s">
        <v>210</v>
      </c>
      <c r="HUM51" t="s">
        <v>210</v>
      </c>
      <c r="HUN51" t="s">
        <v>210</v>
      </c>
      <c r="HUO51" t="s">
        <v>210</v>
      </c>
      <c r="HUP51" t="s">
        <v>210</v>
      </c>
      <c r="HUQ51" t="s">
        <v>210</v>
      </c>
      <c r="HUR51" t="s">
        <v>210</v>
      </c>
      <c r="HUS51" t="s">
        <v>210</v>
      </c>
      <c r="HUT51" t="s">
        <v>210</v>
      </c>
      <c r="HUU51" t="s">
        <v>210</v>
      </c>
      <c r="HUV51" t="s">
        <v>210</v>
      </c>
      <c r="HUW51" t="s">
        <v>210</v>
      </c>
      <c r="HUX51" t="s">
        <v>210</v>
      </c>
      <c r="HUY51" t="s">
        <v>210</v>
      </c>
      <c r="HUZ51" t="s">
        <v>210</v>
      </c>
      <c r="HVA51" t="s">
        <v>210</v>
      </c>
      <c r="HVB51" t="s">
        <v>210</v>
      </c>
      <c r="HVC51" t="s">
        <v>210</v>
      </c>
      <c r="HVD51" t="s">
        <v>210</v>
      </c>
      <c r="HVE51" t="s">
        <v>210</v>
      </c>
      <c r="HVF51" t="s">
        <v>210</v>
      </c>
      <c r="HVG51" t="s">
        <v>210</v>
      </c>
      <c r="HVH51" t="s">
        <v>210</v>
      </c>
      <c r="HVI51" t="s">
        <v>210</v>
      </c>
      <c r="HVJ51" t="s">
        <v>210</v>
      </c>
      <c r="HVK51" t="s">
        <v>210</v>
      </c>
      <c r="HVL51" t="s">
        <v>210</v>
      </c>
      <c r="HVM51" t="s">
        <v>210</v>
      </c>
      <c r="HVN51" t="s">
        <v>210</v>
      </c>
      <c r="HVO51" t="s">
        <v>210</v>
      </c>
      <c r="HVP51" t="s">
        <v>210</v>
      </c>
      <c r="HVQ51" t="s">
        <v>210</v>
      </c>
      <c r="HVR51" t="s">
        <v>210</v>
      </c>
      <c r="HVS51" t="s">
        <v>210</v>
      </c>
      <c r="HVT51" t="s">
        <v>210</v>
      </c>
      <c r="HVU51" t="s">
        <v>210</v>
      </c>
      <c r="HVV51" t="s">
        <v>210</v>
      </c>
      <c r="HVW51" t="s">
        <v>210</v>
      </c>
      <c r="HVX51" t="s">
        <v>210</v>
      </c>
      <c r="HVY51" t="s">
        <v>210</v>
      </c>
      <c r="HVZ51" t="s">
        <v>210</v>
      </c>
      <c r="HWA51" t="s">
        <v>210</v>
      </c>
      <c r="HWB51" t="s">
        <v>210</v>
      </c>
      <c r="HWC51" t="s">
        <v>210</v>
      </c>
      <c r="HWD51" t="s">
        <v>210</v>
      </c>
      <c r="HWE51" t="s">
        <v>210</v>
      </c>
      <c r="HWF51" t="s">
        <v>210</v>
      </c>
      <c r="HWG51" t="s">
        <v>210</v>
      </c>
      <c r="HWH51" t="s">
        <v>210</v>
      </c>
      <c r="HWI51" t="s">
        <v>210</v>
      </c>
      <c r="HWJ51" t="s">
        <v>210</v>
      </c>
      <c r="HWK51" t="s">
        <v>210</v>
      </c>
      <c r="HWL51" t="s">
        <v>210</v>
      </c>
      <c r="HWM51" t="s">
        <v>210</v>
      </c>
      <c r="HWN51" t="s">
        <v>210</v>
      </c>
      <c r="HWO51" t="s">
        <v>210</v>
      </c>
      <c r="HWP51" t="s">
        <v>210</v>
      </c>
      <c r="HWQ51" t="s">
        <v>210</v>
      </c>
      <c r="HWR51" t="s">
        <v>210</v>
      </c>
      <c r="HWS51" t="s">
        <v>210</v>
      </c>
      <c r="HWT51" t="s">
        <v>210</v>
      </c>
      <c r="HWU51" t="s">
        <v>210</v>
      </c>
      <c r="HWV51" t="s">
        <v>210</v>
      </c>
      <c r="HWW51" t="s">
        <v>210</v>
      </c>
      <c r="HWX51" t="s">
        <v>210</v>
      </c>
      <c r="HWY51" t="s">
        <v>210</v>
      </c>
      <c r="HWZ51" t="s">
        <v>210</v>
      </c>
      <c r="HXA51" t="s">
        <v>210</v>
      </c>
      <c r="HXB51" t="s">
        <v>210</v>
      </c>
      <c r="HXC51" t="s">
        <v>210</v>
      </c>
      <c r="HXD51" t="s">
        <v>210</v>
      </c>
      <c r="HXE51" t="s">
        <v>210</v>
      </c>
      <c r="HXF51" t="s">
        <v>210</v>
      </c>
      <c r="HXG51" t="s">
        <v>210</v>
      </c>
      <c r="HXH51" t="s">
        <v>210</v>
      </c>
      <c r="HXI51" t="s">
        <v>210</v>
      </c>
      <c r="HXJ51" t="s">
        <v>210</v>
      </c>
      <c r="HXK51" t="s">
        <v>210</v>
      </c>
      <c r="HXL51" t="s">
        <v>210</v>
      </c>
      <c r="HXM51" t="s">
        <v>210</v>
      </c>
      <c r="HXN51" t="s">
        <v>210</v>
      </c>
      <c r="HXO51" t="s">
        <v>210</v>
      </c>
      <c r="HXP51" t="s">
        <v>210</v>
      </c>
      <c r="HXQ51" t="s">
        <v>210</v>
      </c>
      <c r="HXR51" t="s">
        <v>210</v>
      </c>
      <c r="HXS51" t="s">
        <v>210</v>
      </c>
      <c r="HXT51" t="s">
        <v>210</v>
      </c>
      <c r="HXU51" t="s">
        <v>210</v>
      </c>
      <c r="HXV51" t="s">
        <v>210</v>
      </c>
      <c r="HXW51" t="s">
        <v>210</v>
      </c>
      <c r="HXX51" t="s">
        <v>210</v>
      </c>
      <c r="HXY51" t="s">
        <v>210</v>
      </c>
      <c r="HXZ51" t="s">
        <v>210</v>
      </c>
      <c r="HYA51" t="s">
        <v>210</v>
      </c>
      <c r="HYB51" t="s">
        <v>210</v>
      </c>
      <c r="HYC51" t="s">
        <v>210</v>
      </c>
      <c r="HYD51" t="s">
        <v>210</v>
      </c>
      <c r="HYE51" t="s">
        <v>210</v>
      </c>
      <c r="HYF51" t="s">
        <v>210</v>
      </c>
      <c r="HYG51" t="s">
        <v>210</v>
      </c>
      <c r="HYH51" t="s">
        <v>210</v>
      </c>
      <c r="HYI51" t="s">
        <v>210</v>
      </c>
      <c r="HYJ51" t="s">
        <v>210</v>
      </c>
      <c r="HYK51" t="s">
        <v>210</v>
      </c>
      <c r="HYL51" t="s">
        <v>210</v>
      </c>
      <c r="HYM51" t="s">
        <v>210</v>
      </c>
      <c r="HYN51" t="s">
        <v>210</v>
      </c>
      <c r="HYO51" t="s">
        <v>210</v>
      </c>
      <c r="HYP51" t="s">
        <v>210</v>
      </c>
      <c r="HYQ51" t="s">
        <v>210</v>
      </c>
      <c r="HYR51" t="s">
        <v>210</v>
      </c>
      <c r="HYS51" t="s">
        <v>210</v>
      </c>
      <c r="HYT51" t="s">
        <v>210</v>
      </c>
      <c r="HYU51" t="s">
        <v>210</v>
      </c>
      <c r="HYV51" t="s">
        <v>210</v>
      </c>
      <c r="HYW51" t="s">
        <v>210</v>
      </c>
      <c r="HYX51" t="s">
        <v>210</v>
      </c>
      <c r="HYY51" t="s">
        <v>210</v>
      </c>
      <c r="HYZ51" t="s">
        <v>210</v>
      </c>
      <c r="HZA51" t="s">
        <v>210</v>
      </c>
      <c r="HZB51" t="s">
        <v>210</v>
      </c>
      <c r="HZC51" t="s">
        <v>210</v>
      </c>
      <c r="HZD51" t="s">
        <v>210</v>
      </c>
      <c r="HZE51" t="s">
        <v>210</v>
      </c>
      <c r="HZF51" t="s">
        <v>210</v>
      </c>
      <c r="HZG51" t="s">
        <v>210</v>
      </c>
      <c r="HZH51" t="s">
        <v>210</v>
      </c>
      <c r="HZI51" t="s">
        <v>210</v>
      </c>
      <c r="HZJ51" t="s">
        <v>210</v>
      </c>
      <c r="HZK51" t="s">
        <v>210</v>
      </c>
      <c r="HZL51" t="s">
        <v>210</v>
      </c>
      <c r="HZM51" t="s">
        <v>210</v>
      </c>
      <c r="HZN51" t="s">
        <v>210</v>
      </c>
      <c r="HZO51" t="s">
        <v>210</v>
      </c>
      <c r="HZP51" t="s">
        <v>210</v>
      </c>
      <c r="HZQ51" t="s">
        <v>210</v>
      </c>
      <c r="HZR51" t="s">
        <v>210</v>
      </c>
      <c r="HZS51" t="s">
        <v>210</v>
      </c>
      <c r="HZT51" t="s">
        <v>210</v>
      </c>
      <c r="HZU51" t="s">
        <v>210</v>
      </c>
      <c r="HZV51" t="s">
        <v>210</v>
      </c>
      <c r="HZW51" t="s">
        <v>210</v>
      </c>
      <c r="HZX51" t="s">
        <v>210</v>
      </c>
      <c r="HZY51" t="s">
        <v>210</v>
      </c>
      <c r="HZZ51" t="s">
        <v>210</v>
      </c>
      <c r="IAA51" t="s">
        <v>210</v>
      </c>
      <c r="IAB51" t="s">
        <v>210</v>
      </c>
      <c r="IAC51" t="s">
        <v>210</v>
      </c>
      <c r="IAD51" t="s">
        <v>210</v>
      </c>
      <c r="IAE51" t="s">
        <v>210</v>
      </c>
      <c r="IAF51" t="s">
        <v>210</v>
      </c>
      <c r="IAG51" t="s">
        <v>210</v>
      </c>
      <c r="IAH51" t="s">
        <v>210</v>
      </c>
      <c r="IAI51" t="s">
        <v>210</v>
      </c>
      <c r="IAJ51" t="s">
        <v>210</v>
      </c>
      <c r="IAK51" t="s">
        <v>210</v>
      </c>
      <c r="IAL51" t="s">
        <v>210</v>
      </c>
      <c r="IAM51" t="s">
        <v>210</v>
      </c>
      <c r="IAN51" t="s">
        <v>210</v>
      </c>
      <c r="IAO51" t="s">
        <v>210</v>
      </c>
      <c r="IAP51" t="s">
        <v>210</v>
      </c>
      <c r="IAQ51" t="s">
        <v>210</v>
      </c>
      <c r="IAR51" t="s">
        <v>210</v>
      </c>
      <c r="IAS51" t="s">
        <v>210</v>
      </c>
      <c r="IAT51" t="s">
        <v>210</v>
      </c>
      <c r="IAU51" t="s">
        <v>210</v>
      </c>
      <c r="IAV51" t="s">
        <v>210</v>
      </c>
      <c r="IAW51" t="s">
        <v>210</v>
      </c>
      <c r="IAX51" t="s">
        <v>210</v>
      </c>
      <c r="IAY51" t="s">
        <v>210</v>
      </c>
      <c r="IAZ51" t="s">
        <v>210</v>
      </c>
      <c r="IBA51" t="s">
        <v>210</v>
      </c>
      <c r="IBB51" t="s">
        <v>210</v>
      </c>
      <c r="IBC51" t="s">
        <v>210</v>
      </c>
      <c r="IBD51" t="s">
        <v>210</v>
      </c>
      <c r="IBE51" t="s">
        <v>210</v>
      </c>
      <c r="IBF51" t="s">
        <v>210</v>
      </c>
      <c r="IBG51" t="s">
        <v>210</v>
      </c>
      <c r="IBH51" t="s">
        <v>210</v>
      </c>
      <c r="IBI51" t="s">
        <v>210</v>
      </c>
      <c r="IBJ51" t="s">
        <v>210</v>
      </c>
      <c r="IBK51" t="s">
        <v>210</v>
      </c>
      <c r="IBL51" t="s">
        <v>210</v>
      </c>
      <c r="IBM51" t="s">
        <v>210</v>
      </c>
      <c r="IBN51" t="s">
        <v>210</v>
      </c>
      <c r="IBO51" t="s">
        <v>210</v>
      </c>
      <c r="IBP51" t="s">
        <v>210</v>
      </c>
      <c r="IBQ51" t="s">
        <v>210</v>
      </c>
      <c r="IBR51" t="s">
        <v>210</v>
      </c>
      <c r="IBS51" t="s">
        <v>210</v>
      </c>
      <c r="IBT51" t="s">
        <v>210</v>
      </c>
      <c r="IBU51" t="s">
        <v>210</v>
      </c>
      <c r="IBV51" t="s">
        <v>210</v>
      </c>
      <c r="IBW51" t="s">
        <v>210</v>
      </c>
      <c r="IBX51" t="s">
        <v>210</v>
      </c>
      <c r="IBY51" t="s">
        <v>210</v>
      </c>
      <c r="IBZ51" t="s">
        <v>210</v>
      </c>
      <c r="ICA51" t="s">
        <v>210</v>
      </c>
      <c r="ICB51" t="s">
        <v>210</v>
      </c>
      <c r="ICC51" t="s">
        <v>210</v>
      </c>
      <c r="ICD51" t="s">
        <v>210</v>
      </c>
      <c r="ICE51" t="s">
        <v>210</v>
      </c>
      <c r="ICF51" t="s">
        <v>210</v>
      </c>
      <c r="ICG51" t="s">
        <v>210</v>
      </c>
      <c r="ICH51" t="s">
        <v>210</v>
      </c>
      <c r="ICI51" t="s">
        <v>210</v>
      </c>
      <c r="ICJ51" t="s">
        <v>210</v>
      </c>
      <c r="ICK51" t="s">
        <v>210</v>
      </c>
      <c r="ICL51" t="s">
        <v>210</v>
      </c>
      <c r="ICM51" t="s">
        <v>210</v>
      </c>
      <c r="ICN51" t="s">
        <v>210</v>
      </c>
      <c r="ICO51" t="s">
        <v>210</v>
      </c>
      <c r="ICP51" t="s">
        <v>210</v>
      </c>
      <c r="ICQ51" t="s">
        <v>210</v>
      </c>
      <c r="ICR51" t="s">
        <v>210</v>
      </c>
      <c r="ICS51" t="s">
        <v>210</v>
      </c>
      <c r="ICT51" t="s">
        <v>210</v>
      </c>
      <c r="ICU51" t="s">
        <v>210</v>
      </c>
      <c r="ICV51" t="s">
        <v>210</v>
      </c>
      <c r="ICW51" t="s">
        <v>210</v>
      </c>
      <c r="ICX51" t="s">
        <v>210</v>
      </c>
      <c r="ICY51" t="s">
        <v>210</v>
      </c>
      <c r="ICZ51" t="s">
        <v>210</v>
      </c>
      <c r="IDA51" t="s">
        <v>210</v>
      </c>
      <c r="IDB51" t="s">
        <v>210</v>
      </c>
      <c r="IDC51" t="s">
        <v>210</v>
      </c>
      <c r="IDD51" t="s">
        <v>210</v>
      </c>
      <c r="IDE51" t="s">
        <v>210</v>
      </c>
      <c r="IDF51" t="s">
        <v>210</v>
      </c>
      <c r="IDG51" t="s">
        <v>210</v>
      </c>
      <c r="IDH51" t="s">
        <v>210</v>
      </c>
      <c r="IDI51" t="s">
        <v>210</v>
      </c>
      <c r="IDJ51" t="s">
        <v>210</v>
      </c>
      <c r="IDK51" t="s">
        <v>210</v>
      </c>
      <c r="IDL51" t="s">
        <v>210</v>
      </c>
      <c r="IDM51" t="s">
        <v>210</v>
      </c>
      <c r="IDN51" t="s">
        <v>210</v>
      </c>
      <c r="IDO51" t="s">
        <v>210</v>
      </c>
      <c r="IDP51" t="s">
        <v>210</v>
      </c>
      <c r="IDQ51" t="s">
        <v>210</v>
      </c>
      <c r="IDR51" t="s">
        <v>210</v>
      </c>
      <c r="IDS51" t="s">
        <v>210</v>
      </c>
      <c r="IDT51" t="s">
        <v>210</v>
      </c>
      <c r="IDU51" t="s">
        <v>210</v>
      </c>
      <c r="IDV51" t="s">
        <v>210</v>
      </c>
      <c r="IDW51" t="s">
        <v>210</v>
      </c>
      <c r="IDX51" t="s">
        <v>210</v>
      </c>
      <c r="IDY51" t="s">
        <v>210</v>
      </c>
      <c r="IDZ51" t="s">
        <v>210</v>
      </c>
      <c r="IEA51" t="s">
        <v>210</v>
      </c>
      <c r="IEB51" t="s">
        <v>210</v>
      </c>
      <c r="IEC51" t="s">
        <v>210</v>
      </c>
      <c r="IED51" t="s">
        <v>210</v>
      </c>
      <c r="IEE51" t="s">
        <v>210</v>
      </c>
      <c r="IEF51" t="s">
        <v>210</v>
      </c>
      <c r="IEG51" t="s">
        <v>210</v>
      </c>
      <c r="IEH51" t="s">
        <v>210</v>
      </c>
      <c r="IEI51" t="s">
        <v>210</v>
      </c>
      <c r="IEJ51" t="s">
        <v>210</v>
      </c>
      <c r="IEK51" t="s">
        <v>210</v>
      </c>
      <c r="IEL51" t="s">
        <v>210</v>
      </c>
      <c r="IEM51" t="s">
        <v>210</v>
      </c>
      <c r="IEN51" t="s">
        <v>210</v>
      </c>
      <c r="IEO51" t="s">
        <v>210</v>
      </c>
      <c r="IEP51" t="s">
        <v>210</v>
      </c>
      <c r="IEQ51" t="s">
        <v>210</v>
      </c>
      <c r="IER51" t="s">
        <v>210</v>
      </c>
      <c r="IES51" t="s">
        <v>210</v>
      </c>
      <c r="IET51" t="s">
        <v>210</v>
      </c>
      <c r="IEU51" t="s">
        <v>210</v>
      </c>
      <c r="IEV51" t="s">
        <v>210</v>
      </c>
      <c r="IEW51" t="s">
        <v>210</v>
      </c>
      <c r="IEX51" t="s">
        <v>210</v>
      </c>
      <c r="IEY51" t="s">
        <v>210</v>
      </c>
      <c r="IEZ51" t="s">
        <v>210</v>
      </c>
      <c r="IFA51" t="s">
        <v>210</v>
      </c>
      <c r="IFB51" t="s">
        <v>210</v>
      </c>
      <c r="IFC51" t="s">
        <v>210</v>
      </c>
      <c r="IFD51" t="s">
        <v>210</v>
      </c>
      <c r="IFE51" t="s">
        <v>210</v>
      </c>
      <c r="IFF51" t="s">
        <v>210</v>
      </c>
      <c r="IFG51" t="s">
        <v>210</v>
      </c>
      <c r="IFH51" t="s">
        <v>210</v>
      </c>
      <c r="IFI51" t="s">
        <v>210</v>
      </c>
      <c r="IFJ51" t="s">
        <v>210</v>
      </c>
      <c r="IFK51" t="s">
        <v>210</v>
      </c>
      <c r="IFL51" t="s">
        <v>210</v>
      </c>
      <c r="IFM51" t="s">
        <v>210</v>
      </c>
      <c r="IFN51" t="s">
        <v>210</v>
      </c>
      <c r="IFO51" t="s">
        <v>210</v>
      </c>
      <c r="IFP51" t="s">
        <v>210</v>
      </c>
      <c r="IFQ51" t="s">
        <v>210</v>
      </c>
      <c r="IFR51" t="s">
        <v>210</v>
      </c>
      <c r="IFS51" t="s">
        <v>210</v>
      </c>
      <c r="IFT51" t="s">
        <v>210</v>
      </c>
      <c r="IFU51" t="s">
        <v>210</v>
      </c>
      <c r="IFV51" t="s">
        <v>210</v>
      </c>
      <c r="IFW51" t="s">
        <v>210</v>
      </c>
      <c r="IFX51" t="s">
        <v>210</v>
      </c>
      <c r="IFY51" t="s">
        <v>210</v>
      </c>
      <c r="IFZ51" t="s">
        <v>210</v>
      </c>
      <c r="IGA51" t="s">
        <v>210</v>
      </c>
      <c r="IGB51" t="s">
        <v>210</v>
      </c>
      <c r="IGC51" t="s">
        <v>210</v>
      </c>
      <c r="IGD51" t="s">
        <v>210</v>
      </c>
      <c r="IGE51" t="s">
        <v>210</v>
      </c>
      <c r="IGF51" t="s">
        <v>210</v>
      </c>
      <c r="IGG51" t="s">
        <v>210</v>
      </c>
      <c r="IGH51" t="s">
        <v>210</v>
      </c>
      <c r="IGI51" t="s">
        <v>210</v>
      </c>
      <c r="IGJ51" t="s">
        <v>210</v>
      </c>
      <c r="IGK51" t="s">
        <v>210</v>
      </c>
      <c r="IGL51" t="s">
        <v>210</v>
      </c>
      <c r="IGM51" t="s">
        <v>210</v>
      </c>
      <c r="IGN51" t="s">
        <v>210</v>
      </c>
      <c r="IGO51" t="s">
        <v>210</v>
      </c>
      <c r="IGP51" t="s">
        <v>210</v>
      </c>
      <c r="IGQ51" t="s">
        <v>210</v>
      </c>
      <c r="IGR51" t="s">
        <v>210</v>
      </c>
      <c r="IGS51" t="s">
        <v>210</v>
      </c>
      <c r="IGT51" t="s">
        <v>210</v>
      </c>
      <c r="IGU51" t="s">
        <v>210</v>
      </c>
      <c r="IGV51" t="s">
        <v>210</v>
      </c>
      <c r="IGW51" t="s">
        <v>210</v>
      </c>
      <c r="IGX51" t="s">
        <v>210</v>
      </c>
      <c r="IGY51" t="s">
        <v>210</v>
      </c>
      <c r="IGZ51" t="s">
        <v>210</v>
      </c>
      <c r="IHA51" t="s">
        <v>210</v>
      </c>
      <c r="IHB51" t="s">
        <v>210</v>
      </c>
      <c r="IHC51" t="s">
        <v>210</v>
      </c>
      <c r="IHD51" t="s">
        <v>210</v>
      </c>
      <c r="IHE51" t="s">
        <v>210</v>
      </c>
      <c r="IHF51" t="s">
        <v>210</v>
      </c>
      <c r="IHG51" t="s">
        <v>210</v>
      </c>
      <c r="IHH51" t="s">
        <v>210</v>
      </c>
      <c r="IHI51" t="s">
        <v>210</v>
      </c>
      <c r="IHJ51" t="s">
        <v>210</v>
      </c>
      <c r="IHK51" t="s">
        <v>210</v>
      </c>
      <c r="IHL51" t="s">
        <v>210</v>
      </c>
      <c r="IHM51" t="s">
        <v>210</v>
      </c>
      <c r="IHN51" t="s">
        <v>210</v>
      </c>
      <c r="IHO51" t="s">
        <v>210</v>
      </c>
      <c r="IHP51" t="s">
        <v>210</v>
      </c>
      <c r="IHQ51" t="s">
        <v>210</v>
      </c>
      <c r="IHR51" t="s">
        <v>210</v>
      </c>
      <c r="IHS51" t="s">
        <v>210</v>
      </c>
      <c r="IHT51" t="s">
        <v>210</v>
      </c>
      <c r="IHU51" t="s">
        <v>210</v>
      </c>
      <c r="IHV51" t="s">
        <v>210</v>
      </c>
      <c r="IHW51" t="s">
        <v>210</v>
      </c>
      <c r="IHX51" t="s">
        <v>210</v>
      </c>
      <c r="IHY51" t="s">
        <v>210</v>
      </c>
      <c r="IHZ51" t="s">
        <v>210</v>
      </c>
      <c r="IIA51" t="s">
        <v>210</v>
      </c>
      <c r="IIB51" t="s">
        <v>210</v>
      </c>
      <c r="IIC51" t="s">
        <v>210</v>
      </c>
      <c r="IID51" t="s">
        <v>210</v>
      </c>
      <c r="IIE51" t="s">
        <v>210</v>
      </c>
      <c r="IIF51" t="s">
        <v>210</v>
      </c>
      <c r="IIG51" t="s">
        <v>210</v>
      </c>
      <c r="IIH51" t="s">
        <v>210</v>
      </c>
      <c r="III51" t="s">
        <v>210</v>
      </c>
      <c r="IIJ51" t="s">
        <v>210</v>
      </c>
      <c r="IIK51" t="s">
        <v>210</v>
      </c>
      <c r="IIL51" t="s">
        <v>210</v>
      </c>
      <c r="IIM51" t="s">
        <v>210</v>
      </c>
      <c r="IIN51" t="s">
        <v>210</v>
      </c>
      <c r="IIO51" t="s">
        <v>210</v>
      </c>
      <c r="IIP51" t="s">
        <v>210</v>
      </c>
      <c r="IIQ51" t="s">
        <v>210</v>
      </c>
      <c r="IIR51" t="s">
        <v>210</v>
      </c>
      <c r="IIS51" t="s">
        <v>210</v>
      </c>
      <c r="IIT51" t="s">
        <v>210</v>
      </c>
      <c r="IIU51" t="s">
        <v>210</v>
      </c>
      <c r="IIV51" t="s">
        <v>210</v>
      </c>
      <c r="IIW51" t="s">
        <v>210</v>
      </c>
      <c r="IIX51" t="s">
        <v>210</v>
      </c>
      <c r="IIY51" t="s">
        <v>210</v>
      </c>
      <c r="IIZ51" t="s">
        <v>210</v>
      </c>
      <c r="IJA51" t="s">
        <v>210</v>
      </c>
      <c r="IJB51" t="s">
        <v>210</v>
      </c>
      <c r="IJC51" t="s">
        <v>210</v>
      </c>
      <c r="IJD51" t="s">
        <v>210</v>
      </c>
      <c r="IJE51" t="s">
        <v>210</v>
      </c>
      <c r="IJF51" t="s">
        <v>210</v>
      </c>
      <c r="IJG51" t="s">
        <v>210</v>
      </c>
      <c r="IJH51" t="s">
        <v>210</v>
      </c>
      <c r="IJI51" t="s">
        <v>210</v>
      </c>
      <c r="IJJ51" t="s">
        <v>210</v>
      </c>
      <c r="IJK51" t="s">
        <v>210</v>
      </c>
      <c r="IJL51" t="s">
        <v>210</v>
      </c>
      <c r="IJM51" t="s">
        <v>210</v>
      </c>
      <c r="IJN51" t="s">
        <v>210</v>
      </c>
      <c r="IJO51" t="s">
        <v>210</v>
      </c>
      <c r="IJP51" t="s">
        <v>210</v>
      </c>
      <c r="IJQ51" t="s">
        <v>210</v>
      </c>
      <c r="IJR51" t="s">
        <v>210</v>
      </c>
      <c r="IJS51" t="s">
        <v>210</v>
      </c>
      <c r="IJT51" t="s">
        <v>210</v>
      </c>
      <c r="IJU51" t="s">
        <v>210</v>
      </c>
      <c r="IJV51" t="s">
        <v>210</v>
      </c>
      <c r="IJW51" t="s">
        <v>210</v>
      </c>
      <c r="IJX51" t="s">
        <v>210</v>
      </c>
      <c r="IJY51" t="s">
        <v>210</v>
      </c>
      <c r="IJZ51" t="s">
        <v>210</v>
      </c>
      <c r="IKA51" t="s">
        <v>210</v>
      </c>
      <c r="IKB51" t="s">
        <v>210</v>
      </c>
      <c r="IKC51" t="s">
        <v>210</v>
      </c>
      <c r="IKD51" t="s">
        <v>210</v>
      </c>
      <c r="IKE51" t="s">
        <v>210</v>
      </c>
      <c r="IKF51" t="s">
        <v>210</v>
      </c>
      <c r="IKG51" t="s">
        <v>210</v>
      </c>
      <c r="IKH51" t="s">
        <v>210</v>
      </c>
      <c r="IKI51" t="s">
        <v>210</v>
      </c>
      <c r="IKJ51" t="s">
        <v>210</v>
      </c>
      <c r="IKK51" t="s">
        <v>210</v>
      </c>
      <c r="IKL51" t="s">
        <v>210</v>
      </c>
      <c r="IKM51" t="s">
        <v>210</v>
      </c>
      <c r="IKN51" t="s">
        <v>210</v>
      </c>
      <c r="IKO51" t="s">
        <v>210</v>
      </c>
      <c r="IKP51" t="s">
        <v>210</v>
      </c>
      <c r="IKQ51" t="s">
        <v>210</v>
      </c>
      <c r="IKR51" t="s">
        <v>210</v>
      </c>
      <c r="IKS51" t="s">
        <v>210</v>
      </c>
      <c r="IKT51" t="s">
        <v>210</v>
      </c>
      <c r="IKU51" t="s">
        <v>210</v>
      </c>
      <c r="IKV51" t="s">
        <v>210</v>
      </c>
      <c r="IKW51" t="s">
        <v>210</v>
      </c>
      <c r="IKX51" t="s">
        <v>210</v>
      </c>
      <c r="IKY51" t="s">
        <v>210</v>
      </c>
      <c r="IKZ51" t="s">
        <v>210</v>
      </c>
      <c r="ILA51" t="s">
        <v>210</v>
      </c>
      <c r="ILB51" t="s">
        <v>210</v>
      </c>
      <c r="ILC51" t="s">
        <v>210</v>
      </c>
      <c r="ILD51" t="s">
        <v>210</v>
      </c>
      <c r="ILE51" t="s">
        <v>210</v>
      </c>
      <c r="ILF51" t="s">
        <v>210</v>
      </c>
      <c r="ILG51" t="s">
        <v>210</v>
      </c>
      <c r="ILH51" t="s">
        <v>210</v>
      </c>
      <c r="ILI51" t="s">
        <v>210</v>
      </c>
      <c r="ILJ51" t="s">
        <v>210</v>
      </c>
      <c r="ILK51" t="s">
        <v>210</v>
      </c>
      <c r="ILL51" t="s">
        <v>210</v>
      </c>
      <c r="ILM51" t="s">
        <v>210</v>
      </c>
      <c r="ILN51" t="s">
        <v>210</v>
      </c>
      <c r="ILO51" t="s">
        <v>210</v>
      </c>
      <c r="ILP51" t="s">
        <v>210</v>
      </c>
      <c r="ILQ51" t="s">
        <v>210</v>
      </c>
      <c r="ILR51" t="s">
        <v>210</v>
      </c>
      <c r="ILS51" t="s">
        <v>210</v>
      </c>
      <c r="ILT51" t="s">
        <v>210</v>
      </c>
      <c r="ILU51" t="s">
        <v>210</v>
      </c>
      <c r="ILV51" t="s">
        <v>210</v>
      </c>
      <c r="ILW51" t="s">
        <v>210</v>
      </c>
      <c r="ILX51" t="s">
        <v>210</v>
      </c>
      <c r="ILY51" t="s">
        <v>210</v>
      </c>
      <c r="ILZ51" t="s">
        <v>210</v>
      </c>
      <c r="IMA51" t="s">
        <v>210</v>
      </c>
      <c r="IMB51" t="s">
        <v>210</v>
      </c>
      <c r="IMC51" t="s">
        <v>210</v>
      </c>
      <c r="IMD51" t="s">
        <v>210</v>
      </c>
      <c r="IME51" t="s">
        <v>210</v>
      </c>
      <c r="IMF51" t="s">
        <v>210</v>
      </c>
      <c r="IMG51" t="s">
        <v>210</v>
      </c>
      <c r="IMH51" t="s">
        <v>210</v>
      </c>
      <c r="IMI51" t="s">
        <v>210</v>
      </c>
      <c r="IMJ51" t="s">
        <v>210</v>
      </c>
      <c r="IMK51" t="s">
        <v>210</v>
      </c>
      <c r="IML51" t="s">
        <v>210</v>
      </c>
      <c r="IMM51" t="s">
        <v>210</v>
      </c>
      <c r="IMN51" t="s">
        <v>210</v>
      </c>
      <c r="IMO51" t="s">
        <v>210</v>
      </c>
      <c r="IMP51" t="s">
        <v>210</v>
      </c>
      <c r="IMQ51" t="s">
        <v>210</v>
      </c>
      <c r="IMR51" t="s">
        <v>210</v>
      </c>
      <c r="IMS51" t="s">
        <v>210</v>
      </c>
      <c r="IMT51" t="s">
        <v>210</v>
      </c>
      <c r="IMU51" t="s">
        <v>210</v>
      </c>
      <c r="IMV51" t="s">
        <v>210</v>
      </c>
      <c r="IMW51" t="s">
        <v>210</v>
      </c>
      <c r="IMX51" t="s">
        <v>210</v>
      </c>
      <c r="IMY51" t="s">
        <v>210</v>
      </c>
      <c r="IMZ51" t="s">
        <v>210</v>
      </c>
      <c r="INA51" t="s">
        <v>210</v>
      </c>
      <c r="INB51" t="s">
        <v>210</v>
      </c>
      <c r="INC51" t="s">
        <v>210</v>
      </c>
      <c r="IND51" t="s">
        <v>210</v>
      </c>
      <c r="INE51" t="s">
        <v>210</v>
      </c>
      <c r="INF51" t="s">
        <v>210</v>
      </c>
      <c r="ING51" t="s">
        <v>210</v>
      </c>
      <c r="INH51" t="s">
        <v>210</v>
      </c>
      <c r="INI51" t="s">
        <v>210</v>
      </c>
      <c r="INJ51" t="s">
        <v>210</v>
      </c>
      <c r="INK51" t="s">
        <v>210</v>
      </c>
      <c r="INL51" t="s">
        <v>210</v>
      </c>
      <c r="INM51" t="s">
        <v>210</v>
      </c>
      <c r="INN51" t="s">
        <v>210</v>
      </c>
      <c r="INO51" t="s">
        <v>210</v>
      </c>
      <c r="INP51" t="s">
        <v>210</v>
      </c>
      <c r="INQ51" t="s">
        <v>210</v>
      </c>
      <c r="INR51" t="s">
        <v>210</v>
      </c>
      <c r="INS51" t="s">
        <v>210</v>
      </c>
      <c r="INT51" t="s">
        <v>210</v>
      </c>
      <c r="INU51" t="s">
        <v>210</v>
      </c>
      <c r="INV51" t="s">
        <v>210</v>
      </c>
      <c r="INW51" t="s">
        <v>210</v>
      </c>
      <c r="INX51" t="s">
        <v>210</v>
      </c>
      <c r="INY51" t="s">
        <v>210</v>
      </c>
      <c r="INZ51" t="s">
        <v>210</v>
      </c>
      <c r="IOA51" t="s">
        <v>210</v>
      </c>
      <c r="IOB51" t="s">
        <v>210</v>
      </c>
      <c r="IOC51" t="s">
        <v>210</v>
      </c>
      <c r="IOD51" t="s">
        <v>210</v>
      </c>
      <c r="IOE51" t="s">
        <v>210</v>
      </c>
      <c r="IOF51" t="s">
        <v>210</v>
      </c>
      <c r="IOG51" t="s">
        <v>210</v>
      </c>
      <c r="IOH51" t="s">
        <v>210</v>
      </c>
      <c r="IOI51" t="s">
        <v>210</v>
      </c>
      <c r="IOJ51" t="s">
        <v>210</v>
      </c>
      <c r="IOK51" t="s">
        <v>210</v>
      </c>
      <c r="IOL51" t="s">
        <v>210</v>
      </c>
      <c r="IOM51" t="s">
        <v>210</v>
      </c>
      <c r="ION51" t="s">
        <v>210</v>
      </c>
      <c r="IOO51" t="s">
        <v>210</v>
      </c>
      <c r="IOP51" t="s">
        <v>210</v>
      </c>
      <c r="IOQ51" t="s">
        <v>210</v>
      </c>
      <c r="IOR51" t="s">
        <v>210</v>
      </c>
      <c r="IOS51" t="s">
        <v>210</v>
      </c>
      <c r="IOT51" t="s">
        <v>210</v>
      </c>
      <c r="IOU51" t="s">
        <v>210</v>
      </c>
      <c r="IOV51" t="s">
        <v>210</v>
      </c>
      <c r="IOW51" t="s">
        <v>210</v>
      </c>
      <c r="IOX51" t="s">
        <v>210</v>
      </c>
      <c r="IOY51" t="s">
        <v>210</v>
      </c>
      <c r="IOZ51" t="s">
        <v>210</v>
      </c>
      <c r="IPA51" t="s">
        <v>210</v>
      </c>
      <c r="IPB51" t="s">
        <v>210</v>
      </c>
      <c r="IPC51" t="s">
        <v>210</v>
      </c>
      <c r="IPD51" t="s">
        <v>210</v>
      </c>
      <c r="IPE51" t="s">
        <v>210</v>
      </c>
      <c r="IPF51" t="s">
        <v>210</v>
      </c>
      <c r="IPG51" t="s">
        <v>210</v>
      </c>
      <c r="IPH51" t="s">
        <v>210</v>
      </c>
      <c r="IPI51" t="s">
        <v>210</v>
      </c>
      <c r="IPJ51" t="s">
        <v>210</v>
      </c>
      <c r="IPK51" t="s">
        <v>210</v>
      </c>
      <c r="IPL51" t="s">
        <v>210</v>
      </c>
      <c r="IPM51" t="s">
        <v>210</v>
      </c>
      <c r="IPN51" t="s">
        <v>210</v>
      </c>
      <c r="IPO51" t="s">
        <v>210</v>
      </c>
      <c r="IPP51" t="s">
        <v>210</v>
      </c>
      <c r="IPQ51" t="s">
        <v>210</v>
      </c>
      <c r="IPR51" t="s">
        <v>210</v>
      </c>
      <c r="IPS51" t="s">
        <v>210</v>
      </c>
      <c r="IPT51" t="s">
        <v>210</v>
      </c>
      <c r="IPU51" t="s">
        <v>210</v>
      </c>
      <c r="IPV51" t="s">
        <v>210</v>
      </c>
      <c r="IPW51" t="s">
        <v>210</v>
      </c>
      <c r="IPX51" t="s">
        <v>210</v>
      </c>
      <c r="IPY51" t="s">
        <v>210</v>
      </c>
      <c r="IPZ51" t="s">
        <v>210</v>
      </c>
      <c r="IQA51" t="s">
        <v>210</v>
      </c>
      <c r="IQB51" t="s">
        <v>210</v>
      </c>
      <c r="IQC51" t="s">
        <v>210</v>
      </c>
      <c r="IQD51" t="s">
        <v>210</v>
      </c>
      <c r="IQE51" t="s">
        <v>210</v>
      </c>
      <c r="IQF51" t="s">
        <v>210</v>
      </c>
      <c r="IQG51" t="s">
        <v>210</v>
      </c>
      <c r="IQH51" t="s">
        <v>210</v>
      </c>
      <c r="IQI51" t="s">
        <v>210</v>
      </c>
      <c r="IQJ51" t="s">
        <v>210</v>
      </c>
      <c r="IQK51" t="s">
        <v>210</v>
      </c>
      <c r="IQL51" t="s">
        <v>210</v>
      </c>
      <c r="IQM51" t="s">
        <v>210</v>
      </c>
      <c r="IQN51" t="s">
        <v>210</v>
      </c>
      <c r="IQO51" t="s">
        <v>210</v>
      </c>
      <c r="IQP51" t="s">
        <v>210</v>
      </c>
      <c r="IQQ51" t="s">
        <v>210</v>
      </c>
      <c r="IQR51" t="s">
        <v>210</v>
      </c>
      <c r="IQS51" t="s">
        <v>210</v>
      </c>
      <c r="IQT51" t="s">
        <v>210</v>
      </c>
      <c r="IQU51" t="s">
        <v>210</v>
      </c>
      <c r="IQV51" t="s">
        <v>210</v>
      </c>
      <c r="IQW51" t="s">
        <v>210</v>
      </c>
      <c r="IQX51" t="s">
        <v>210</v>
      </c>
      <c r="IQY51" t="s">
        <v>210</v>
      </c>
      <c r="IQZ51" t="s">
        <v>210</v>
      </c>
      <c r="IRA51" t="s">
        <v>210</v>
      </c>
      <c r="IRB51" t="s">
        <v>210</v>
      </c>
      <c r="IRC51" t="s">
        <v>210</v>
      </c>
      <c r="IRD51" t="s">
        <v>210</v>
      </c>
      <c r="IRE51" t="s">
        <v>210</v>
      </c>
      <c r="IRF51" t="s">
        <v>210</v>
      </c>
      <c r="IRG51" t="s">
        <v>210</v>
      </c>
      <c r="IRH51" t="s">
        <v>210</v>
      </c>
      <c r="IRI51" t="s">
        <v>210</v>
      </c>
      <c r="IRJ51" t="s">
        <v>210</v>
      </c>
      <c r="IRK51" t="s">
        <v>210</v>
      </c>
      <c r="IRL51" t="s">
        <v>210</v>
      </c>
      <c r="IRM51" t="s">
        <v>210</v>
      </c>
      <c r="IRN51" t="s">
        <v>210</v>
      </c>
      <c r="IRO51" t="s">
        <v>210</v>
      </c>
      <c r="IRP51" t="s">
        <v>210</v>
      </c>
      <c r="IRQ51" t="s">
        <v>210</v>
      </c>
      <c r="IRR51" t="s">
        <v>210</v>
      </c>
      <c r="IRS51" t="s">
        <v>210</v>
      </c>
      <c r="IRT51" t="s">
        <v>210</v>
      </c>
      <c r="IRU51" t="s">
        <v>210</v>
      </c>
      <c r="IRV51" t="s">
        <v>210</v>
      </c>
      <c r="IRW51" t="s">
        <v>210</v>
      </c>
      <c r="IRX51" t="s">
        <v>210</v>
      </c>
      <c r="IRY51" t="s">
        <v>210</v>
      </c>
      <c r="IRZ51" t="s">
        <v>210</v>
      </c>
      <c r="ISA51" t="s">
        <v>210</v>
      </c>
      <c r="ISB51" t="s">
        <v>210</v>
      </c>
      <c r="ISC51" t="s">
        <v>210</v>
      </c>
      <c r="ISD51" t="s">
        <v>210</v>
      </c>
      <c r="ISE51" t="s">
        <v>210</v>
      </c>
      <c r="ISF51" t="s">
        <v>210</v>
      </c>
      <c r="ISG51" t="s">
        <v>210</v>
      </c>
      <c r="ISH51" t="s">
        <v>210</v>
      </c>
      <c r="ISI51" t="s">
        <v>210</v>
      </c>
      <c r="ISJ51" t="s">
        <v>210</v>
      </c>
      <c r="ISK51" t="s">
        <v>210</v>
      </c>
      <c r="ISL51" t="s">
        <v>210</v>
      </c>
      <c r="ISM51" t="s">
        <v>210</v>
      </c>
      <c r="ISN51" t="s">
        <v>210</v>
      </c>
      <c r="ISO51" t="s">
        <v>210</v>
      </c>
      <c r="ISP51" t="s">
        <v>210</v>
      </c>
      <c r="ISQ51" t="s">
        <v>210</v>
      </c>
      <c r="ISR51" t="s">
        <v>210</v>
      </c>
      <c r="ISS51" t="s">
        <v>210</v>
      </c>
      <c r="IST51" t="s">
        <v>210</v>
      </c>
      <c r="ISU51" t="s">
        <v>210</v>
      </c>
      <c r="ISV51" t="s">
        <v>210</v>
      </c>
      <c r="ISW51" t="s">
        <v>210</v>
      </c>
      <c r="ISX51" t="s">
        <v>210</v>
      </c>
      <c r="ISY51" t="s">
        <v>210</v>
      </c>
      <c r="ISZ51" t="s">
        <v>210</v>
      </c>
      <c r="ITA51" t="s">
        <v>210</v>
      </c>
      <c r="ITB51" t="s">
        <v>210</v>
      </c>
      <c r="ITC51" t="s">
        <v>210</v>
      </c>
      <c r="ITD51" t="s">
        <v>210</v>
      </c>
      <c r="ITE51" t="s">
        <v>210</v>
      </c>
      <c r="ITF51" t="s">
        <v>210</v>
      </c>
      <c r="ITG51" t="s">
        <v>210</v>
      </c>
      <c r="ITH51" t="s">
        <v>210</v>
      </c>
      <c r="ITI51" t="s">
        <v>210</v>
      </c>
      <c r="ITJ51" t="s">
        <v>210</v>
      </c>
      <c r="ITK51" t="s">
        <v>210</v>
      </c>
      <c r="ITL51" t="s">
        <v>210</v>
      </c>
      <c r="ITM51" t="s">
        <v>210</v>
      </c>
      <c r="ITN51" t="s">
        <v>210</v>
      </c>
      <c r="ITO51" t="s">
        <v>210</v>
      </c>
      <c r="ITP51" t="s">
        <v>210</v>
      </c>
      <c r="ITQ51" t="s">
        <v>210</v>
      </c>
      <c r="ITR51" t="s">
        <v>210</v>
      </c>
      <c r="ITS51" t="s">
        <v>210</v>
      </c>
      <c r="ITT51" t="s">
        <v>210</v>
      </c>
      <c r="ITU51" t="s">
        <v>210</v>
      </c>
      <c r="ITV51" t="s">
        <v>210</v>
      </c>
      <c r="ITW51" t="s">
        <v>210</v>
      </c>
      <c r="ITX51" t="s">
        <v>210</v>
      </c>
      <c r="ITY51" t="s">
        <v>210</v>
      </c>
      <c r="ITZ51" t="s">
        <v>210</v>
      </c>
      <c r="IUA51" t="s">
        <v>210</v>
      </c>
      <c r="IUB51" t="s">
        <v>210</v>
      </c>
      <c r="IUC51" t="s">
        <v>210</v>
      </c>
      <c r="IUD51" t="s">
        <v>210</v>
      </c>
      <c r="IUE51" t="s">
        <v>210</v>
      </c>
      <c r="IUF51" t="s">
        <v>210</v>
      </c>
      <c r="IUG51" t="s">
        <v>210</v>
      </c>
      <c r="IUH51" t="s">
        <v>210</v>
      </c>
      <c r="IUI51" t="s">
        <v>210</v>
      </c>
      <c r="IUJ51" t="s">
        <v>210</v>
      </c>
      <c r="IUK51" t="s">
        <v>210</v>
      </c>
      <c r="IUL51" t="s">
        <v>210</v>
      </c>
      <c r="IUM51" t="s">
        <v>210</v>
      </c>
      <c r="IUN51" t="s">
        <v>210</v>
      </c>
      <c r="IUO51" t="s">
        <v>210</v>
      </c>
      <c r="IUP51" t="s">
        <v>210</v>
      </c>
      <c r="IUQ51" t="s">
        <v>210</v>
      </c>
      <c r="IUR51" t="s">
        <v>210</v>
      </c>
      <c r="IUS51" t="s">
        <v>210</v>
      </c>
      <c r="IUT51" t="s">
        <v>210</v>
      </c>
      <c r="IUU51" t="s">
        <v>210</v>
      </c>
      <c r="IUV51" t="s">
        <v>210</v>
      </c>
      <c r="IUW51" t="s">
        <v>210</v>
      </c>
      <c r="IUX51" t="s">
        <v>210</v>
      </c>
      <c r="IUY51" t="s">
        <v>210</v>
      </c>
      <c r="IUZ51" t="s">
        <v>210</v>
      </c>
      <c r="IVA51" t="s">
        <v>210</v>
      </c>
      <c r="IVB51" t="s">
        <v>210</v>
      </c>
      <c r="IVC51" t="s">
        <v>210</v>
      </c>
      <c r="IVD51" t="s">
        <v>210</v>
      </c>
      <c r="IVE51" t="s">
        <v>210</v>
      </c>
      <c r="IVF51" t="s">
        <v>210</v>
      </c>
      <c r="IVG51" t="s">
        <v>210</v>
      </c>
      <c r="IVH51" t="s">
        <v>210</v>
      </c>
      <c r="IVI51" t="s">
        <v>210</v>
      </c>
      <c r="IVJ51" t="s">
        <v>210</v>
      </c>
      <c r="IVK51" t="s">
        <v>210</v>
      </c>
      <c r="IVL51" t="s">
        <v>210</v>
      </c>
      <c r="IVM51" t="s">
        <v>210</v>
      </c>
      <c r="IVN51" t="s">
        <v>210</v>
      </c>
      <c r="IVO51" t="s">
        <v>210</v>
      </c>
      <c r="IVP51" t="s">
        <v>210</v>
      </c>
      <c r="IVQ51" t="s">
        <v>210</v>
      </c>
      <c r="IVR51" t="s">
        <v>210</v>
      </c>
      <c r="IVS51" t="s">
        <v>210</v>
      </c>
      <c r="IVT51" t="s">
        <v>210</v>
      </c>
      <c r="IVU51" t="s">
        <v>210</v>
      </c>
      <c r="IVV51" t="s">
        <v>210</v>
      </c>
      <c r="IVW51" t="s">
        <v>210</v>
      </c>
      <c r="IVX51" t="s">
        <v>210</v>
      </c>
      <c r="IVY51" t="s">
        <v>210</v>
      </c>
      <c r="IVZ51" t="s">
        <v>210</v>
      </c>
      <c r="IWA51" t="s">
        <v>210</v>
      </c>
      <c r="IWB51" t="s">
        <v>210</v>
      </c>
      <c r="IWC51" t="s">
        <v>210</v>
      </c>
      <c r="IWD51" t="s">
        <v>210</v>
      </c>
      <c r="IWE51" t="s">
        <v>210</v>
      </c>
      <c r="IWF51" t="s">
        <v>210</v>
      </c>
      <c r="IWG51" t="s">
        <v>210</v>
      </c>
      <c r="IWH51" t="s">
        <v>210</v>
      </c>
      <c r="IWI51" t="s">
        <v>210</v>
      </c>
      <c r="IWJ51" t="s">
        <v>210</v>
      </c>
      <c r="IWK51" t="s">
        <v>210</v>
      </c>
      <c r="IWL51" t="s">
        <v>210</v>
      </c>
      <c r="IWM51" t="s">
        <v>210</v>
      </c>
      <c r="IWN51" t="s">
        <v>210</v>
      </c>
      <c r="IWO51" t="s">
        <v>210</v>
      </c>
      <c r="IWP51" t="s">
        <v>210</v>
      </c>
      <c r="IWQ51" t="s">
        <v>210</v>
      </c>
      <c r="IWR51" t="s">
        <v>210</v>
      </c>
      <c r="IWS51" t="s">
        <v>210</v>
      </c>
      <c r="IWT51" t="s">
        <v>210</v>
      </c>
      <c r="IWU51" t="s">
        <v>210</v>
      </c>
      <c r="IWV51" t="s">
        <v>210</v>
      </c>
      <c r="IWW51" t="s">
        <v>210</v>
      </c>
      <c r="IWX51" t="s">
        <v>210</v>
      </c>
      <c r="IWY51" t="s">
        <v>210</v>
      </c>
      <c r="IWZ51" t="s">
        <v>210</v>
      </c>
      <c r="IXA51" t="s">
        <v>210</v>
      </c>
      <c r="IXB51" t="s">
        <v>210</v>
      </c>
      <c r="IXC51" t="s">
        <v>210</v>
      </c>
      <c r="IXD51" t="s">
        <v>210</v>
      </c>
      <c r="IXE51" t="s">
        <v>210</v>
      </c>
      <c r="IXF51" t="s">
        <v>210</v>
      </c>
      <c r="IXG51" t="s">
        <v>210</v>
      </c>
      <c r="IXH51" t="s">
        <v>210</v>
      </c>
      <c r="IXI51" t="s">
        <v>210</v>
      </c>
      <c r="IXJ51" t="s">
        <v>210</v>
      </c>
      <c r="IXK51" t="s">
        <v>210</v>
      </c>
      <c r="IXL51" t="s">
        <v>210</v>
      </c>
      <c r="IXM51" t="s">
        <v>210</v>
      </c>
      <c r="IXN51" t="s">
        <v>210</v>
      </c>
      <c r="IXO51" t="s">
        <v>210</v>
      </c>
      <c r="IXP51" t="s">
        <v>210</v>
      </c>
      <c r="IXQ51" t="s">
        <v>210</v>
      </c>
      <c r="IXR51" t="s">
        <v>210</v>
      </c>
      <c r="IXS51" t="s">
        <v>210</v>
      </c>
      <c r="IXT51" t="s">
        <v>210</v>
      </c>
      <c r="IXU51" t="s">
        <v>210</v>
      </c>
      <c r="IXV51" t="s">
        <v>210</v>
      </c>
      <c r="IXW51" t="s">
        <v>210</v>
      </c>
      <c r="IXX51" t="s">
        <v>210</v>
      </c>
      <c r="IXY51" t="s">
        <v>210</v>
      </c>
      <c r="IXZ51" t="s">
        <v>210</v>
      </c>
      <c r="IYA51" t="s">
        <v>210</v>
      </c>
      <c r="IYB51" t="s">
        <v>210</v>
      </c>
      <c r="IYC51" t="s">
        <v>210</v>
      </c>
      <c r="IYD51" t="s">
        <v>210</v>
      </c>
      <c r="IYE51" t="s">
        <v>210</v>
      </c>
      <c r="IYF51" t="s">
        <v>210</v>
      </c>
      <c r="IYG51" t="s">
        <v>210</v>
      </c>
      <c r="IYH51" t="s">
        <v>210</v>
      </c>
      <c r="IYI51" t="s">
        <v>210</v>
      </c>
      <c r="IYJ51" t="s">
        <v>210</v>
      </c>
      <c r="IYK51" t="s">
        <v>210</v>
      </c>
      <c r="IYL51" t="s">
        <v>210</v>
      </c>
      <c r="IYM51" t="s">
        <v>210</v>
      </c>
      <c r="IYN51" t="s">
        <v>210</v>
      </c>
      <c r="IYO51" t="s">
        <v>210</v>
      </c>
      <c r="IYP51" t="s">
        <v>210</v>
      </c>
      <c r="IYQ51" t="s">
        <v>210</v>
      </c>
      <c r="IYR51" t="s">
        <v>210</v>
      </c>
      <c r="IYS51" t="s">
        <v>210</v>
      </c>
      <c r="IYT51" t="s">
        <v>210</v>
      </c>
      <c r="IYU51" t="s">
        <v>210</v>
      </c>
      <c r="IYV51" t="s">
        <v>210</v>
      </c>
      <c r="IYW51" t="s">
        <v>210</v>
      </c>
      <c r="IYX51" t="s">
        <v>210</v>
      </c>
      <c r="IYY51" t="s">
        <v>210</v>
      </c>
      <c r="IYZ51" t="s">
        <v>210</v>
      </c>
      <c r="IZA51" t="s">
        <v>210</v>
      </c>
      <c r="IZB51" t="s">
        <v>210</v>
      </c>
      <c r="IZC51" t="s">
        <v>210</v>
      </c>
      <c r="IZD51" t="s">
        <v>210</v>
      </c>
      <c r="IZE51" t="s">
        <v>210</v>
      </c>
      <c r="IZF51" t="s">
        <v>210</v>
      </c>
      <c r="IZG51" t="s">
        <v>210</v>
      </c>
      <c r="IZH51" t="s">
        <v>210</v>
      </c>
      <c r="IZI51" t="s">
        <v>210</v>
      </c>
      <c r="IZJ51" t="s">
        <v>210</v>
      </c>
      <c r="IZK51" t="s">
        <v>210</v>
      </c>
      <c r="IZL51" t="s">
        <v>210</v>
      </c>
      <c r="IZM51" t="s">
        <v>210</v>
      </c>
      <c r="IZN51" t="s">
        <v>210</v>
      </c>
      <c r="IZO51" t="s">
        <v>210</v>
      </c>
      <c r="IZP51" t="s">
        <v>210</v>
      </c>
      <c r="IZQ51" t="s">
        <v>210</v>
      </c>
      <c r="IZR51" t="s">
        <v>210</v>
      </c>
      <c r="IZS51" t="s">
        <v>210</v>
      </c>
      <c r="IZT51" t="s">
        <v>210</v>
      </c>
      <c r="IZU51" t="s">
        <v>210</v>
      </c>
      <c r="IZV51" t="s">
        <v>210</v>
      </c>
      <c r="IZW51" t="s">
        <v>210</v>
      </c>
      <c r="IZX51" t="s">
        <v>210</v>
      </c>
      <c r="IZY51" t="s">
        <v>210</v>
      </c>
      <c r="IZZ51" t="s">
        <v>210</v>
      </c>
      <c r="JAA51" t="s">
        <v>210</v>
      </c>
      <c r="JAB51" t="s">
        <v>210</v>
      </c>
      <c r="JAC51" t="s">
        <v>210</v>
      </c>
      <c r="JAD51" t="s">
        <v>210</v>
      </c>
      <c r="JAE51" t="s">
        <v>210</v>
      </c>
      <c r="JAF51" t="s">
        <v>210</v>
      </c>
      <c r="JAG51" t="s">
        <v>210</v>
      </c>
      <c r="JAH51" t="s">
        <v>210</v>
      </c>
      <c r="JAI51" t="s">
        <v>210</v>
      </c>
      <c r="JAJ51" t="s">
        <v>210</v>
      </c>
      <c r="JAK51" t="s">
        <v>210</v>
      </c>
      <c r="JAL51" t="s">
        <v>210</v>
      </c>
      <c r="JAM51" t="s">
        <v>210</v>
      </c>
      <c r="JAN51" t="s">
        <v>210</v>
      </c>
      <c r="JAO51" t="s">
        <v>210</v>
      </c>
      <c r="JAP51" t="s">
        <v>210</v>
      </c>
      <c r="JAQ51" t="s">
        <v>210</v>
      </c>
      <c r="JAR51" t="s">
        <v>210</v>
      </c>
      <c r="JAS51" t="s">
        <v>210</v>
      </c>
      <c r="JAT51" t="s">
        <v>210</v>
      </c>
      <c r="JAU51" t="s">
        <v>210</v>
      </c>
      <c r="JAV51" t="s">
        <v>210</v>
      </c>
      <c r="JAW51" t="s">
        <v>210</v>
      </c>
      <c r="JAX51" t="s">
        <v>210</v>
      </c>
      <c r="JAY51" t="s">
        <v>210</v>
      </c>
      <c r="JAZ51" t="s">
        <v>210</v>
      </c>
      <c r="JBA51" t="s">
        <v>210</v>
      </c>
      <c r="JBB51" t="s">
        <v>210</v>
      </c>
      <c r="JBC51" t="s">
        <v>210</v>
      </c>
      <c r="JBD51" t="s">
        <v>210</v>
      </c>
      <c r="JBE51" t="s">
        <v>210</v>
      </c>
      <c r="JBF51" t="s">
        <v>210</v>
      </c>
      <c r="JBG51" t="s">
        <v>210</v>
      </c>
      <c r="JBH51" t="s">
        <v>210</v>
      </c>
      <c r="JBI51" t="s">
        <v>210</v>
      </c>
      <c r="JBJ51" t="s">
        <v>210</v>
      </c>
      <c r="JBK51" t="s">
        <v>210</v>
      </c>
      <c r="JBL51" t="s">
        <v>210</v>
      </c>
      <c r="JBM51" t="s">
        <v>210</v>
      </c>
      <c r="JBN51" t="s">
        <v>210</v>
      </c>
      <c r="JBO51" t="s">
        <v>210</v>
      </c>
      <c r="JBP51" t="s">
        <v>210</v>
      </c>
      <c r="JBQ51" t="s">
        <v>210</v>
      </c>
      <c r="JBR51" t="s">
        <v>210</v>
      </c>
      <c r="JBS51" t="s">
        <v>210</v>
      </c>
      <c r="JBT51" t="s">
        <v>210</v>
      </c>
      <c r="JBU51" t="s">
        <v>210</v>
      </c>
      <c r="JBV51" t="s">
        <v>210</v>
      </c>
      <c r="JBW51" t="s">
        <v>210</v>
      </c>
      <c r="JBX51" t="s">
        <v>210</v>
      </c>
      <c r="JBY51" t="s">
        <v>210</v>
      </c>
      <c r="JBZ51" t="s">
        <v>210</v>
      </c>
      <c r="JCA51" t="s">
        <v>210</v>
      </c>
      <c r="JCB51" t="s">
        <v>210</v>
      </c>
      <c r="JCC51" t="s">
        <v>210</v>
      </c>
      <c r="JCD51" t="s">
        <v>210</v>
      </c>
      <c r="JCE51" t="s">
        <v>210</v>
      </c>
      <c r="JCF51" t="s">
        <v>210</v>
      </c>
      <c r="JCG51" t="s">
        <v>210</v>
      </c>
      <c r="JCH51" t="s">
        <v>210</v>
      </c>
      <c r="JCI51" t="s">
        <v>210</v>
      </c>
      <c r="JCJ51" t="s">
        <v>210</v>
      </c>
      <c r="JCK51" t="s">
        <v>210</v>
      </c>
      <c r="JCL51" t="s">
        <v>210</v>
      </c>
      <c r="JCM51" t="s">
        <v>210</v>
      </c>
      <c r="JCN51" t="s">
        <v>210</v>
      </c>
      <c r="JCO51" t="s">
        <v>210</v>
      </c>
      <c r="JCP51" t="s">
        <v>210</v>
      </c>
      <c r="JCQ51" t="s">
        <v>210</v>
      </c>
      <c r="JCR51" t="s">
        <v>210</v>
      </c>
      <c r="JCS51" t="s">
        <v>210</v>
      </c>
      <c r="JCT51" t="s">
        <v>210</v>
      </c>
      <c r="JCU51" t="s">
        <v>210</v>
      </c>
      <c r="JCV51" t="s">
        <v>210</v>
      </c>
      <c r="JCW51" t="s">
        <v>210</v>
      </c>
      <c r="JCX51" t="s">
        <v>210</v>
      </c>
      <c r="JCY51" t="s">
        <v>210</v>
      </c>
      <c r="JCZ51" t="s">
        <v>210</v>
      </c>
      <c r="JDA51" t="s">
        <v>210</v>
      </c>
      <c r="JDB51" t="s">
        <v>210</v>
      </c>
      <c r="JDC51" t="s">
        <v>210</v>
      </c>
      <c r="JDD51" t="s">
        <v>210</v>
      </c>
      <c r="JDE51" t="s">
        <v>210</v>
      </c>
      <c r="JDF51" t="s">
        <v>210</v>
      </c>
      <c r="JDG51" t="s">
        <v>210</v>
      </c>
      <c r="JDH51" t="s">
        <v>210</v>
      </c>
      <c r="JDI51" t="s">
        <v>210</v>
      </c>
      <c r="JDJ51" t="s">
        <v>210</v>
      </c>
      <c r="JDK51" t="s">
        <v>210</v>
      </c>
      <c r="JDL51" t="s">
        <v>210</v>
      </c>
      <c r="JDM51" t="s">
        <v>210</v>
      </c>
      <c r="JDN51" t="s">
        <v>210</v>
      </c>
      <c r="JDO51" t="s">
        <v>210</v>
      </c>
      <c r="JDP51" t="s">
        <v>210</v>
      </c>
      <c r="JDQ51" t="s">
        <v>210</v>
      </c>
      <c r="JDR51" t="s">
        <v>210</v>
      </c>
      <c r="JDS51" t="s">
        <v>210</v>
      </c>
      <c r="JDT51" t="s">
        <v>210</v>
      </c>
      <c r="JDU51" t="s">
        <v>210</v>
      </c>
      <c r="JDV51" t="s">
        <v>210</v>
      </c>
      <c r="JDW51" t="s">
        <v>210</v>
      </c>
      <c r="JDX51" t="s">
        <v>210</v>
      </c>
      <c r="JDY51" t="s">
        <v>210</v>
      </c>
      <c r="JDZ51" t="s">
        <v>210</v>
      </c>
      <c r="JEA51" t="s">
        <v>210</v>
      </c>
      <c r="JEB51" t="s">
        <v>210</v>
      </c>
      <c r="JEC51" t="s">
        <v>210</v>
      </c>
      <c r="JED51" t="s">
        <v>210</v>
      </c>
      <c r="JEE51" t="s">
        <v>210</v>
      </c>
      <c r="JEF51" t="s">
        <v>210</v>
      </c>
      <c r="JEG51" t="s">
        <v>210</v>
      </c>
      <c r="JEH51" t="s">
        <v>210</v>
      </c>
      <c r="JEI51" t="s">
        <v>210</v>
      </c>
      <c r="JEJ51" t="s">
        <v>210</v>
      </c>
      <c r="JEK51" t="s">
        <v>210</v>
      </c>
      <c r="JEL51" t="s">
        <v>210</v>
      </c>
      <c r="JEM51" t="s">
        <v>210</v>
      </c>
      <c r="JEN51" t="s">
        <v>210</v>
      </c>
      <c r="JEO51" t="s">
        <v>210</v>
      </c>
      <c r="JEP51" t="s">
        <v>210</v>
      </c>
      <c r="JEQ51" t="s">
        <v>210</v>
      </c>
      <c r="JER51" t="s">
        <v>210</v>
      </c>
      <c r="JES51" t="s">
        <v>210</v>
      </c>
      <c r="JET51" t="s">
        <v>210</v>
      </c>
      <c r="JEU51" t="s">
        <v>210</v>
      </c>
      <c r="JEV51" t="s">
        <v>210</v>
      </c>
      <c r="JEW51" t="s">
        <v>210</v>
      </c>
      <c r="JEX51" t="s">
        <v>210</v>
      </c>
      <c r="JEY51" t="s">
        <v>210</v>
      </c>
      <c r="JEZ51" t="s">
        <v>210</v>
      </c>
      <c r="JFA51" t="s">
        <v>210</v>
      </c>
      <c r="JFB51" t="s">
        <v>210</v>
      </c>
      <c r="JFC51" t="s">
        <v>210</v>
      </c>
      <c r="JFD51" t="s">
        <v>210</v>
      </c>
      <c r="JFE51" t="s">
        <v>210</v>
      </c>
      <c r="JFF51" t="s">
        <v>210</v>
      </c>
      <c r="JFG51" t="s">
        <v>210</v>
      </c>
      <c r="JFH51" t="s">
        <v>210</v>
      </c>
      <c r="JFI51" t="s">
        <v>210</v>
      </c>
      <c r="JFJ51" t="s">
        <v>210</v>
      </c>
      <c r="JFK51" t="s">
        <v>210</v>
      </c>
      <c r="JFL51" t="s">
        <v>210</v>
      </c>
      <c r="JFM51" t="s">
        <v>210</v>
      </c>
      <c r="JFN51" t="s">
        <v>210</v>
      </c>
      <c r="JFO51" t="s">
        <v>210</v>
      </c>
      <c r="JFP51" t="s">
        <v>210</v>
      </c>
      <c r="JFQ51" t="s">
        <v>210</v>
      </c>
      <c r="JFR51" t="s">
        <v>210</v>
      </c>
      <c r="JFS51" t="s">
        <v>210</v>
      </c>
      <c r="JFT51" t="s">
        <v>210</v>
      </c>
      <c r="JFU51" t="s">
        <v>210</v>
      </c>
      <c r="JFV51" t="s">
        <v>210</v>
      </c>
      <c r="JFW51" t="s">
        <v>210</v>
      </c>
      <c r="JFX51" t="s">
        <v>210</v>
      </c>
      <c r="JFY51" t="s">
        <v>210</v>
      </c>
      <c r="JFZ51" t="s">
        <v>210</v>
      </c>
      <c r="JGA51" t="s">
        <v>210</v>
      </c>
      <c r="JGB51" t="s">
        <v>210</v>
      </c>
      <c r="JGC51" t="s">
        <v>210</v>
      </c>
      <c r="JGD51" t="s">
        <v>210</v>
      </c>
      <c r="JGE51" t="s">
        <v>210</v>
      </c>
      <c r="JGF51" t="s">
        <v>210</v>
      </c>
      <c r="JGG51" t="s">
        <v>210</v>
      </c>
      <c r="JGH51" t="s">
        <v>210</v>
      </c>
      <c r="JGI51" t="s">
        <v>210</v>
      </c>
      <c r="JGJ51" t="s">
        <v>210</v>
      </c>
      <c r="JGK51" t="s">
        <v>210</v>
      </c>
      <c r="JGL51" t="s">
        <v>210</v>
      </c>
      <c r="JGM51" t="s">
        <v>210</v>
      </c>
      <c r="JGN51" t="s">
        <v>210</v>
      </c>
      <c r="JGO51" t="s">
        <v>210</v>
      </c>
      <c r="JGP51" t="s">
        <v>210</v>
      </c>
      <c r="JGQ51" t="s">
        <v>210</v>
      </c>
      <c r="JGR51" t="s">
        <v>210</v>
      </c>
      <c r="JGS51" t="s">
        <v>210</v>
      </c>
      <c r="JGT51" t="s">
        <v>210</v>
      </c>
      <c r="JGU51" t="s">
        <v>210</v>
      </c>
      <c r="JGV51" t="s">
        <v>210</v>
      </c>
      <c r="JGW51" t="s">
        <v>210</v>
      </c>
      <c r="JGX51" t="s">
        <v>210</v>
      </c>
      <c r="JGY51" t="s">
        <v>210</v>
      </c>
      <c r="JGZ51" t="s">
        <v>210</v>
      </c>
      <c r="JHA51" t="s">
        <v>210</v>
      </c>
      <c r="JHB51" t="s">
        <v>210</v>
      </c>
      <c r="JHC51" t="s">
        <v>210</v>
      </c>
      <c r="JHD51" t="s">
        <v>210</v>
      </c>
      <c r="JHE51" t="s">
        <v>210</v>
      </c>
      <c r="JHF51" t="s">
        <v>210</v>
      </c>
      <c r="JHG51" t="s">
        <v>210</v>
      </c>
      <c r="JHH51" t="s">
        <v>210</v>
      </c>
      <c r="JHI51" t="s">
        <v>210</v>
      </c>
      <c r="JHJ51" t="s">
        <v>210</v>
      </c>
      <c r="JHK51" t="s">
        <v>210</v>
      </c>
      <c r="JHL51" t="s">
        <v>210</v>
      </c>
      <c r="JHM51" t="s">
        <v>210</v>
      </c>
      <c r="JHN51" t="s">
        <v>210</v>
      </c>
      <c r="JHO51" t="s">
        <v>210</v>
      </c>
      <c r="JHP51" t="s">
        <v>210</v>
      </c>
      <c r="JHQ51" t="s">
        <v>210</v>
      </c>
      <c r="JHR51" t="s">
        <v>210</v>
      </c>
      <c r="JHS51" t="s">
        <v>210</v>
      </c>
      <c r="JHT51" t="s">
        <v>210</v>
      </c>
      <c r="JHU51" t="s">
        <v>210</v>
      </c>
      <c r="JHV51" t="s">
        <v>210</v>
      </c>
      <c r="JHW51" t="s">
        <v>210</v>
      </c>
      <c r="JHX51" t="s">
        <v>210</v>
      </c>
      <c r="JHY51" t="s">
        <v>210</v>
      </c>
      <c r="JHZ51" t="s">
        <v>210</v>
      </c>
      <c r="JIA51" t="s">
        <v>210</v>
      </c>
      <c r="JIB51" t="s">
        <v>210</v>
      </c>
      <c r="JIC51" t="s">
        <v>210</v>
      </c>
      <c r="JID51" t="s">
        <v>210</v>
      </c>
      <c r="JIE51" t="s">
        <v>210</v>
      </c>
      <c r="JIF51" t="s">
        <v>210</v>
      </c>
      <c r="JIG51" t="s">
        <v>210</v>
      </c>
      <c r="JIH51" t="s">
        <v>210</v>
      </c>
      <c r="JII51" t="s">
        <v>210</v>
      </c>
      <c r="JIJ51" t="s">
        <v>210</v>
      </c>
      <c r="JIK51" t="s">
        <v>210</v>
      </c>
      <c r="JIL51" t="s">
        <v>210</v>
      </c>
      <c r="JIM51" t="s">
        <v>210</v>
      </c>
      <c r="JIN51" t="s">
        <v>210</v>
      </c>
      <c r="JIO51" t="s">
        <v>210</v>
      </c>
      <c r="JIP51" t="s">
        <v>210</v>
      </c>
      <c r="JIQ51" t="s">
        <v>210</v>
      </c>
      <c r="JIR51" t="s">
        <v>210</v>
      </c>
      <c r="JIS51" t="s">
        <v>210</v>
      </c>
      <c r="JIT51" t="s">
        <v>210</v>
      </c>
      <c r="JIU51" t="s">
        <v>210</v>
      </c>
      <c r="JIV51" t="s">
        <v>210</v>
      </c>
      <c r="JIW51" t="s">
        <v>210</v>
      </c>
      <c r="JIX51" t="s">
        <v>210</v>
      </c>
      <c r="JIY51" t="s">
        <v>210</v>
      </c>
      <c r="JIZ51" t="s">
        <v>210</v>
      </c>
      <c r="JJA51" t="s">
        <v>210</v>
      </c>
      <c r="JJB51" t="s">
        <v>210</v>
      </c>
      <c r="JJC51" t="s">
        <v>210</v>
      </c>
      <c r="JJD51" t="s">
        <v>210</v>
      </c>
      <c r="JJE51" t="s">
        <v>210</v>
      </c>
      <c r="JJF51" t="s">
        <v>210</v>
      </c>
      <c r="JJG51" t="s">
        <v>210</v>
      </c>
      <c r="JJH51" t="s">
        <v>210</v>
      </c>
      <c r="JJI51" t="s">
        <v>210</v>
      </c>
      <c r="JJJ51" t="s">
        <v>210</v>
      </c>
      <c r="JJK51" t="s">
        <v>210</v>
      </c>
      <c r="JJL51" t="s">
        <v>210</v>
      </c>
      <c r="JJM51" t="s">
        <v>210</v>
      </c>
      <c r="JJN51" t="s">
        <v>210</v>
      </c>
      <c r="JJO51" t="s">
        <v>210</v>
      </c>
      <c r="JJP51" t="s">
        <v>210</v>
      </c>
      <c r="JJQ51" t="s">
        <v>210</v>
      </c>
      <c r="JJR51" t="s">
        <v>210</v>
      </c>
      <c r="JJS51" t="s">
        <v>210</v>
      </c>
      <c r="JJT51" t="s">
        <v>210</v>
      </c>
      <c r="JJU51" t="s">
        <v>210</v>
      </c>
      <c r="JJV51" t="s">
        <v>210</v>
      </c>
      <c r="JJW51" t="s">
        <v>210</v>
      </c>
      <c r="JJX51" t="s">
        <v>210</v>
      </c>
      <c r="JJY51" t="s">
        <v>210</v>
      </c>
      <c r="JJZ51" t="s">
        <v>210</v>
      </c>
      <c r="JKA51" t="s">
        <v>210</v>
      </c>
      <c r="JKB51" t="s">
        <v>210</v>
      </c>
      <c r="JKC51" t="s">
        <v>210</v>
      </c>
      <c r="JKD51" t="s">
        <v>210</v>
      </c>
      <c r="JKE51" t="s">
        <v>210</v>
      </c>
      <c r="JKF51" t="s">
        <v>210</v>
      </c>
      <c r="JKG51" t="s">
        <v>210</v>
      </c>
      <c r="JKH51" t="s">
        <v>210</v>
      </c>
      <c r="JKI51" t="s">
        <v>210</v>
      </c>
      <c r="JKJ51" t="s">
        <v>210</v>
      </c>
      <c r="JKK51" t="s">
        <v>210</v>
      </c>
      <c r="JKL51" t="s">
        <v>210</v>
      </c>
      <c r="JKM51" t="s">
        <v>210</v>
      </c>
      <c r="JKN51" t="s">
        <v>210</v>
      </c>
      <c r="JKO51" t="s">
        <v>210</v>
      </c>
      <c r="JKP51" t="s">
        <v>210</v>
      </c>
      <c r="JKQ51" t="s">
        <v>210</v>
      </c>
      <c r="JKR51" t="s">
        <v>210</v>
      </c>
      <c r="JKS51" t="s">
        <v>210</v>
      </c>
      <c r="JKT51" t="s">
        <v>210</v>
      </c>
      <c r="JKU51" t="s">
        <v>210</v>
      </c>
      <c r="JKV51" t="s">
        <v>210</v>
      </c>
      <c r="JKW51" t="s">
        <v>210</v>
      </c>
      <c r="JKX51" t="s">
        <v>210</v>
      </c>
      <c r="JKY51" t="s">
        <v>210</v>
      </c>
      <c r="JKZ51" t="s">
        <v>210</v>
      </c>
      <c r="JLA51" t="s">
        <v>210</v>
      </c>
      <c r="JLB51" t="s">
        <v>210</v>
      </c>
      <c r="JLC51" t="s">
        <v>210</v>
      </c>
      <c r="JLD51" t="s">
        <v>210</v>
      </c>
      <c r="JLE51" t="s">
        <v>210</v>
      </c>
      <c r="JLF51" t="s">
        <v>210</v>
      </c>
      <c r="JLG51" t="s">
        <v>210</v>
      </c>
      <c r="JLH51" t="s">
        <v>210</v>
      </c>
      <c r="JLI51" t="s">
        <v>210</v>
      </c>
      <c r="JLJ51" t="s">
        <v>210</v>
      </c>
      <c r="JLK51" t="s">
        <v>210</v>
      </c>
      <c r="JLL51" t="s">
        <v>210</v>
      </c>
      <c r="JLM51" t="s">
        <v>210</v>
      </c>
      <c r="JLN51" t="s">
        <v>210</v>
      </c>
      <c r="JLO51" t="s">
        <v>210</v>
      </c>
      <c r="JLP51" t="s">
        <v>210</v>
      </c>
      <c r="JLQ51" t="s">
        <v>210</v>
      </c>
      <c r="JLR51" t="s">
        <v>210</v>
      </c>
      <c r="JLS51" t="s">
        <v>210</v>
      </c>
      <c r="JLT51" t="s">
        <v>210</v>
      </c>
      <c r="JLU51" t="s">
        <v>210</v>
      </c>
      <c r="JLV51" t="s">
        <v>210</v>
      </c>
      <c r="JLW51" t="s">
        <v>210</v>
      </c>
      <c r="JLX51" t="s">
        <v>210</v>
      </c>
      <c r="JLY51" t="s">
        <v>210</v>
      </c>
      <c r="JLZ51" t="s">
        <v>210</v>
      </c>
      <c r="JMA51" t="s">
        <v>210</v>
      </c>
      <c r="JMB51" t="s">
        <v>210</v>
      </c>
      <c r="JMC51" t="s">
        <v>210</v>
      </c>
      <c r="JMD51" t="s">
        <v>210</v>
      </c>
      <c r="JME51" t="s">
        <v>210</v>
      </c>
      <c r="JMF51" t="s">
        <v>210</v>
      </c>
      <c r="JMG51" t="s">
        <v>210</v>
      </c>
      <c r="JMH51" t="s">
        <v>210</v>
      </c>
      <c r="JMI51" t="s">
        <v>210</v>
      </c>
      <c r="JMJ51" t="s">
        <v>210</v>
      </c>
      <c r="JMK51" t="s">
        <v>210</v>
      </c>
      <c r="JML51" t="s">
        <v>210</v>
      </c>
      <c r="JMM51" t="s">
        <v>210</v>
      </c>
      <c r="JMN51" t="s">
        <v>210</v>
      </c>
      <c r="JMO51" t="s">
        <v>210</v>
      </c>
      <c r="JMP51" t="s">
        <v>210</v>
      </c>
      <c r="JMQ51" t="s">
        <v>210</v>
      </c>
      <c r="JMR51" t="s">
        <v>210</v>
      </c>
      <c r="JMS51" t="s">
        <v>210</v>
      </c>
      <c r="JMT51" t="s">
        <v>210</v>
      </c>
      <c r="JMU51" t="s">
        <v>210</v>
      </c>
      <c r="JMV51" t="s">
        <v>210</v>
      </c>
      <c r="JMW51" t="s">
        <v>210</v>
      </c>
      <c r="JMX51" t="s">
        <v>210</v>
      </c>
      <c r="JMY51" t="s">
        <v>210</v>
      </c>
      <c r="JMZ51" t="s">
        <v>210</v>
      </c>
      <c r="JNA51" t="s">
        <v>210</v>
      </c>
      <c r="JNB51" t="s">
        <v>210</v>
      </c>
      <c r="JNC51" t="s">
        <v>210</v>
      </c>
      <c r="JND51" t="s">
        <v>210</v>
      </c>
      <c r="JNE51" t="s">
        <v>210</v>
      </c>
      <c r="JNF51" t="s">
        <v>210</v>
      </c>
      <c r="JNG51" t="s">
        <v>210</v>
      </c>
      <c r="JNH51" t="s">
        <v>210</v>
      </c>
      <c r="JNI51" t="s">
        <v>210</v>
      </c>
      <c r="JNJ51" t="s">
        <v>210</v>
      </c>
      <c r="JNK51" t="s">
        <v>210</v>
      </c>
      <c r="JNL51" t="s">
        <v>210</v>
      </c>
      <c r="JNM51" t="s">
        <v>210</v>
      </c>
      <c r="JNN51" t="s">
        <v>210</v>
      </c>
      <c r="JNO51" t="s">
        <v>210</v>
      </c>
      <c r="JNP51" t="s">
        <v>210</v>
      </c>
      <c r="JNQ51" t="s">
        <v>210</v>
      </c>
      <c r="JNR51" t="s">
        <v>210</v>
      </c>
      <c r="JNS51" t="s">
        <v>210</v>
      </c>
      <c r="JNT51" t="s">
        <v>210</v>
      </c>
      <c r="JNU51" t="s">
        <v>210</v>
      </c>
      <c r="JNV51" t="s">
        <v>210</v>
      </c>
      <c r="JNW51" t="s">
        <v>210</v>
      </c>
      <c r="JNX51" t="s">
        <v>210</v>
      </c>
      <c r="JNY51" t="s">
        <v>210</v>
      </c>
      <c r="JNZ51" t="s">
        <v>210</v>
      </c>
      <c r="JOA51" t="s">
        <v>210</v>
      </c>
      <c r="JOB51" t="s">
        <v>210</v>
      </c>
      <c r="JOC51" t="s">
        <v>210</v>
      </c>
      <c r="JOD51" t="s">
        <v>210</v>
      </c>
      <c r="JOE51" t="s">
        <v>210</v>
      </c>
      <c r="JOF51" t="s">
        <v>210</v>
      </c>
      <c r="JOG51" t="s">
        <v>210</v>
      </c>
      <c r="JOH51" t="s">
        <v>210</v>
      </c>
      <c r="JOI51" t="s">
        <v>210</v>
      </c>
      <c r="JOJ51" t="s">
        <v>210</v>
      </c>
      <c r="JOK51" t="s">
        <v>210</v>
      </c>
      <c r="JOL51" t="s">
        <v>210</v>
      </c>
      <c r="JOM51" t="s">
        <v>210</v>
      </c>
      <c r="JON51" t="s">
        <v>210</v>
      </c>
      <c r="JOO51" t="s">
        <v>210</v>
      </c>
      <c r="JOP51" t="s">
        <v>210</v>
      </c>
      <c r="JOQ51" t="s">
        <v>210</v>
      </c>
      <c r="JOR51" t="s">
        <v>210</v>
      </c>
      <c r="JOS51" t="s">
        <v>210</v>
      </c>
      <c r="JOT51" t="s">
        <v>210</v>
      </c>
      <c r="JOU51" t="s">
        <v>210</v>
      </c>
      <c r="JOV51" t="s">
        <v>210</v>
      </c>
      <c r="JOW51" t="s">
        <v>210</v>
      </c>
      <c r="JOX51" t="s">
        <v>210</v>
      </c>
      <c r="JOY51" t="s">
        <v>210</v>
      </c>
      <c r="JOZ51" t="s">
        <v>210</v>
      </c>
      <c r="JPA51" t="s">
        <v>210</v>
      </c>
      <c r="JPB51" t="s">
        <v>210</v>
      </c>
      <c r="JPC51" t="s">
        <v>210</v>
      </c>
      <c r="JPD51" t="s">
        <v>210</v>
      </c>
      <c r="JPE51" t="s">
        <v>210</v>
      </c>
      <c r="JPF51" t="s">
        <v>210</v>
      </c>
      <c r="JPG51" t="s">
        <v>210</v>
      </c>
      <c r="JPH51" t="s">
        <v>210</v>
      </c>
      <c r="JPI51" t="s">
        <v>210</v>
      </c>
      <c r="JPJ51" t="s">
        <v>210</v>
      </c>
      <c r="JPK51" t="s">
        <v>210</v>
      </c>
      <c r="JPL51" t="s">
        <v>210</v>
      </c>
      <c r="JPM51" t="s">
        <v>210</v>
      </c>
      <c r="JPN51" t="s">
        <v>210</v>
      </c>
      <c r="JPO51" t="s">
        <v>210</v>
      </c>
      <c r="JPP51" t="s">
        <v>210</v>
      </c>
      <c r="JPQ51" t="s">
        <v>210</v>
      </c>
      <c r="JPR51" t="s">
        <v>210</v>
      </c>
      <c r="JPS51" t="s">
        <v>210</v>
      </c>
      <c r="JPT51" t="s">
        <v>210</v>
      </c>
      <c r="JPU51" t="s">
        <v>210</v>
      </c>
      <c r="JPV51" t="s">
        <v>210</v>
      </c>
      <c r="JPW51" t="s">
        <v>210</v>
      </c>
      <c r="JPX51" t="s">
        <v>210</v>
      </c>
      <c r="JPY51" t="s">
        <v>210</v>
      </c>
      <c r="JPZ51" t="s">
        <v>210</v>
      </c>
      <c r="JQA51" t="s">
        <v>210</v>
      </c>
      <c r="JQB51" t="s">
        <v>210</v>
      </c>
      <c r="JQC51" t="s">
        <v>210</v>
      </c>
      <c r="JQD51" t="s">
        <v>210</v>
      </c>
      <c r="JQE51" t="s">
        <v>210</v>
      </c>
      <c r="JQF51" t="s">
        <v>210</v>
      </c>
      <c r="JQG51" t="s">
        <v>210</v>
      </c>
      <c r="JQH51" t="s">
        <v>210</v>
      </c>
      <c r="JQI51" t="s">
        <v>210</v>
      </c>
      <c r="JQJ51" t="s">
        <v>210</v>
      </c>
      <c r="JQK51" t="s">
        <v>210</v>
      </c>
      <c r="JQL51" t="s">
        <v>210</v>
      </c>
      <c r="JQM51" t="s">
        <v>210</v>
      </c>
      <c r="JQN51" t="s">
        <v>210</v>
      </c>
      <c r="JQO51" t="s">
        <v>210</v>
      </c>
      <c r="JQP51" t="s">
        <v>210</v>
      </c>
      <c r="JQQ51" t="s">
        <v>210</v>
      </c>
      <c r="JQR51" t="s">
        <v>210</v>
      </c>
      <c r="JQS51" t="s">
        <v>210</v>
      </c>
      <c r="JQT51" t="s">
        <v>210</v>
      </c>
      <c r="JQU51" t="s">
        <v>210</v>
      </c>
      <c r="JQV51" t="s">
        <v>210</v>
      </c>
      <c r="JQW51" t="s">
        <v>210</v>
      </c>
      <c r="JQX51" t="s">
        <v>210</v>
      </c>
      <c r="JQY51" t="s">
        <v>210</v>
      </c>
      <c r="JQZ51" t="s">
        <v>210</v>
      </c>
      <c r="JRA51" t="s">
        <v>210</v>
      </c>
      <c r="JRB51" t="s">
        <v>210</v>
      </c>
      <c r="JRC51" t="s">
        <v>210</v>
      </c>
      <c r="JRD51" t="s">
        <v>210</v>
      </c>
      <c r="JRE51" t="s">
        <v>210</v>
      </c>
      <c r="JRF51" t="s">
        <v>210</v>
      </c>
      <c r="JRG51" t="s">
        <v>210</v>
      </c>
      <c r="JRH51" t="s">
        <v>210</v>
      </c>
      <c r="JRI51" t="s">
        <v>210</v>
      </c>
      <c r="JRJ51" t="s">
        <v>210</v>
      </c>
      <c r="JRK51" t="s">
        <v>210</v>
      </c>
      <c r="JRL51" t="s">
        <v>210</v>
      </c>
      <c r="JRM51" t="s">
        <v>210</v>
      </c>
      <c r="JRN51" t="s">
        <v>210</v>
      </c>
      <c r="JRO51" t="s">
        <v>210</v>
      </c>
      <c r="JRP51" t="s">
        <v>210</v>
      </c>
      <c r="JRQ51" t="s">
        <v>210</v>
      </c>
      <c r="JRR51" t="s">
        <v>210</v>
      </c>
      <c r="JRS51" t="s">
        <v>210</v>
      </c>
      <c r="JRT51" t="s">
        <v>210</v>
      </c>
      <c r="JRU51" t="s">
        <v>210</v>
      </c>
      <c r="JRV51" t="s">
        <v>210</v>
      </c>
      <c r="JRW51" t="s">
        <v>210</v>
      </c>
      <c r="JRX51" t="s">
        <v>210</v>
      </c>
      <c r="JRY51" t="s">
        <v>210</v>
      </c>
      <c r="JRZ51" t="s">
        <v>210</v>
      </c>
      <c r="JSA51" t="s">
        <v>210</v>
      </c>
      <c r="JSB51" t="s">
        <v>210</v>
      </c>
      <c r="JSC51" t="s">
        <v>210</v>
      </c>
      <c r="JSD51" t="s">
        <v>210</v>
      </c>
      <c r="JSE51" t="s">
        <v>210</v>
      </c>
      <c r="JSF51" t="s">
        <v>210</v>
      </c>
      <c r="JSG51" t="s">
        <v>210</v>
      </c>
      <c r="JSH51" t="s">
        <v>210</v>
      </c>
      <c r="JSI51" t="s">
        <v>210</v>
      </c>
      <c r="JSJ51" t="s">
        <v>210</v>
      </c>
      <c r="JSK51" t="s">
        <v>210</v>
      </c>
      <c r="JSL51" t="s">
        <v>210</v>
      </c>
      <c r="JSM51" t="s">
        <v>210</v>
      </c>
      <c r="JSN51" t="s">
        <v>210</v>
      </c>
      <c r="JSO51" t="s">
        <v>210</v>
      </c>
      <c r="JSP51" t="s">
        <v>210</v>
      </c>
      <c r="JSQ51" t="s">
        <v>210</v>
      </c>
      <c r="JSR51" t="s">
        <v>210</v>
      </c>
      <c r="JSS51" t="s">
        <v>210</v>
      </c>
      <c r="JST51" t="s">
        <v>210</v>
      </c>
      <c r="JSU51" t="s">
        <v>210</v>
      </c>
      <c r="JSV51" t="s">
        <v>210</v>
      </c>
      <c r="JSW51" t="s">
        <v>210</v>
      </c>
      <c r="JSX51" t="s">
        <v>210</v>
      </c>
      <c r="JSY51" t="s">
        <v>210</v>
      </c>
      <c r="JSZ51" t="s">
        <v>210</v>
      </c>
      <c r="JTA51" t="s">
        <v>210</v>
      </c>
      <c r="JTB51" t="s">
        <v>210</v>
      </c>
      <c r="JTC51" t="s">
        <v>210</v>
      </c>
      <c r="JTD51" t="s">
        <v>210</v>
      </c>
      <c r="JTE51" t="s">
        <v>210</v>
      </c>
      <c r="JTF51" t="s">
        <v>210</v>
      </c>
      <c r="JTG51" t="s">
        <v>210</v>
      </c>
      <c r="JTH51" t="s">
        <v>210</v>
      </c>
      <c r="JTI51" t="s">
        <v>210</v>
      </c>
      <c r="JTJ51" t="s">
        <v>210</v>
      </c>
      <c r="JTK51" t="s">
        <v>210</v>
      </c>
      <c r="JTL51" t="s">
        <v>210</v>
      </c>
      <c r="JTM51" t="s">
        <v>210</v>
      </c>
      <c r="JTN51" t="s">
        <v>210</v>
      </c>
      <c r="JTO51" t="s">
        <v>210</v>
      </c>
      <c r="JTP51" t="s">
        <v>210</v>
      </c>
      <c r="JTQ51" t="s">
        <v>210</v>
      </c>
      <c r="JTR51" t="s">
        <v>210</v>
      </c>
      <c r="JTS51" t="s">
        <v>210</v>
      </c>
      <c r="JTT51" t="s">
        <v>210</v>
      </c>
      <c r="JTU51" t="s">
        <v>210</v>
      </c>
      <c r="JTV51" t="s">
        <v>210</v>
      </c>
      <c r="JTW51" t="s">
        <v>210</v>
      </c>
      <c r="JTX51" t="s">
        <v>210</v>
      </c>
      <c r="JTY51" t="s">
        <v>210</v>
      </c>
      <c r="JTZ51" t="s">
        <v>210</v>
      </c>
      <c r="JUA51" t="s">
        <v>210</v>
      </c>
      <c r="JUB51" t="s">
        <v>210</v>
      </c>
      <c r="JUC51" t="s">
        <v>210</v>
      </c>
      <c r="JUD51" t="s">
        <v>210</v>
      </c>
      <c r="JUE51" t="s">
        <v>210</v>
      </c>
      <c r="JUF51" t="s">
        <v>210</v>
      </c>
      <c r="JUG51" t="s">
        <v>210</v>
      </c>
      <c r="JUH51" t="s">
        <v>210</v>
      </c>
      <c r="JUI51" t="s">
        <v>210</v>
      </c>
      <c r="JUJ51" t="s">
        <v>210</v>
      </c>
      <c r="JUK51" t="s">
        <v>210</v>
      </c>
      <c r="JUL51" t="s">
        <v>210</v>
      </c>
      <c r="JUM51" t="s">
        <v>210</v>
      </c>
      <c r="JUN51" t="s">
        <v>210</v>
      </c>
      <c r="JUO51" t="s">
        <v>210</v>
      </c>
      <c r="JUP51" t="s">
        <v>210</v>
      </c>
      <c r="JUQ51" t="s">
        <v>210</v>
      </c>
      <c r="JUR51" t="s">
        <v>210</v>
      </c>
      <c r="JUS51" t="s">
        <v>210</v>
      </c>
      <c r="JUT51" t="s">
        <v>210</v>
      </c>
      <c r="JUU51" t="s">
        <v>210</v>
      </c>
      <c r="JUV51" t="s">
        <v>210</v>
      </c>
      <c r="JUW51" t="s">
        <v>210</v>
      </c>
      <c r="JUX51" t="s">
        <v>210</v>
      </c>
      <c r="JUY51" t="s">
        <v>210</v>
      </c>
      <c r="JUZ51" t="s">
        <v>210</v>
      </c>
      <c r="JVA51" t="s">
        <v>210</v>
      </c>
      <c r="JVB51" t="s">
        <v>210</v>
      </c>
      <c r="JVC51" t="s">
        <v>210</v>
      </c>
      <c r="JVD51" t="s">
        <v>210</v>
      </c>
      <c r="JVE51" t="s">
        <v>210</v>
      </c>
      <c r="JVF51" t="s">
        <v>210</v>
      </c>
      <c r="JVG51" t="s">
        <v>210</v>
      </c>
      <c r="JVH51" t="s">
        <v>210</v>
      </c>
      <c r="JVI51" t="s">
        <v>210</v>
      </c>
      <c r="JVJ51" t="s">
        <v>210</v>
      </c>
      <c r="JVK51" t="s">
        <v>210</v>
      </c>
      <c r="JVL51" t="s">
        <v>210</v>
      </c>
      <c r="JVM51" t="s">
        <v>210</v>
      </c>
      <c r="JVN51" t="s">
        <v>210</v>
      </c>
      <c r="JVO51" t="s">
        <v>210</v>
      </c>
      <c r="JVP51" t="s">
        <v>210</v>
      </c>
      <c r="JVQ51" t="s">
        <v>210</v>
      </c>
      <c r="JVR51" t="s">
        <v>210</v>
      </c>
      <c r="JVS51" t="s">
        <v>210</v>
      </c>
      <c r="JVT51" t="s">
        <v>210</v>
      </c>
      <c r="JVU51" t="s">
        <v>210</v>
      </c>
      <c r="JVV51" t="s">
        <v>210</v>
      </c>
      <c r="JVW51" t="s">
        <v>210</v>
      </c>
      <c r="JVX51" t="s">
        <v>210</v>
      </c>
      <c r="JVY51" t="s">
        <v>210</v>
      </c>
      <c r="JVZ51" t="s">
        <v>210</v>
      </c>
      <c r="JWA51" t="s">
        <v>210</v>
      </c>
      <c r="JWB51" t="s">
        <v>210</v>
      </c>
      <c r="JWC51" t="s">
        <v>210</v>
      </c>
      <c r="JWD51" t="s">
        <v>210</v>
      </c>
      <c r="JWE51" t="s">
        <v>210</v>
      </c>
      <c r="JWF51" t="s">
        <v>210</v>
      </c>
      <c r="JWG51" t="s">
        <v>210</v>
      </c>
      <c r="JWH51" t="s">
        <v>210</v>
      </c>
      <c r="JWI51" t="s">
        <v>210</v>
      </c>
      <c r="JWJ51" t="s">
        <v>210</v>
      </c>
      <c r="JWK51" t="s">
        <v>210</v>
      </c>
      <c r="JWL51" t="s">
        <v>210</v>
      </c>
      <c r="JWM51" t="s">
        <v>210</v>
      </c>
      <c r="JWN51" t="s">
        <v>210</v>
      </c>
      <c r="JWO51" t="s">
        <v>210</v>
      </c>
      <c r="JWP51" t="s">
        <v>210</v>
      </c>
      <c r="JWQ51" t="s">
        <v>210</v>
      </c>
      <c r="JWR51" t="s">
        <v>210</v>
      </c>
      <c r="JWS51" t="s">
        <v>210</v>
      </c>
      <c r="JWT51" t="s">
        <v>210</v>
      </c>
      <c r="JWU51" t="s">
        <v>210</v>
      </c>
      <c r="JWV51" t="s">
        <v>210</v>
      </c>
      <c r="JWW51" t="s">
        <v>210</v>
      </c>
      <c r="JWX51" t="s">
        <v>210</v>
      </c>
      <c r="JWY51" t="s">
        <v>210</v>
      </c>
      <c r="JWZ51" t="s">
        <v>210</v>
      </c>
      <c r="JXA51" t="s">
        <v>210</v>
      </c>
      <c r="JXB51" t="s">
        <v>210</v>
      </c>
      <c r="JXC51" t="s">
        <v>210</v>
      </c>
      <c r="JXD51" t="s">
        <v>210</v>
      </c>
      <c r="JXE51" t="s">
        <v>210</v>
      </c>
      <c r="JXF51" t="s">
        <v>210</v>
      </c>
      <c r="JXG51" t="s">
        <v>210</v>
      </c>
      <c r="JXH51" t="s">
        <v>210</v>
      </c>
      <c r="JXI51" t="s">
        <v>210</v>
      </c>
      <c r="JXJ51" t="s">
        <v>210</v>
      </c>
      <c r="JXK51" t="s">
        <v>210</v>
      </c>
      <c r="JXL51" t="s">
        <v>210</v>
      </c>
      <c r="JXM51" t="s">
        <v>210</v>
      </c>
      <c r="JXN51" t="s">
        <v>210</v>
      </c>
      <c r="JXO51" t="s">
        <v>210</v>
      </c>
      <c r="JXP51" t="s">
        <v>210</v>
      </c>
      <c r="JXQ51" t="s">
        <v>210</v>
      </c>
      <c r="JXR51" t="s">
        <v>210</v>
      </c>
      <c r="JXS51" t="s">
        <v>210</v>
      </c>
      <c r="JXT51" t="s">
        <v>210</v>
      </c>
      <c r="JXU51" t="s">
        <v>210</v>
      </c>
      <c r="JXV51" t="s">
        <v>210</v>
      </c>
      <c r="JXW51" t="s">
        <v>210</v>
      </c>
      <c r="JXX51" t="s">
        <v>210</v>
      </c>
      <c r="JXY51" t="s">
        <v>210</v>
      </c>
      <c r="JXZ51" t="s">
        <v>210</v>
      </c>
      <c r="JYA51" t="s">
        <v>210</v>
      </c>
      <c r="JYB51" t="s">
        <v>210</v>
      </c>
      <c r="JYC51" t="s">
        <v>210</v>
      </c>
      <c r="JYD51" t="s">
        <v>210</v>
      </c>
      <c r="JYE51" t="s">
        <v>210</v>
      </c>
      <c r="JYF51" t="s">
        <v>210</v>
      </c>
      <c r="JYG51" t="s">
        <v>210</v>
      </c>
      <c r="JYH51" t="s">
        <v>210</v>
      </c>
      <c r="JYI51" t="s">
        <v>210</v>
      </c>
      <c r="JYJ51" t="s">
        <v>210</v>
      </c>
      <c r="JYK51" t="s">
        <v>210</v>
      </c>
      <c r="JYL51" t="s">
        <v>210</v>
      </c>
      <c r="JYM51" t="s">
        <v>210</v>
      </c>
      <c r="JYN51" t="s">
        <v>210</v>
      </c>
      <c r="JYO51" t="s">
        <v>210</v>
      </c>
      <c r="JYP51" t="s">
        <v>210</v>
      </c>
      <c r="JYQ51" t="s">
        <v>210</v>
      </c>
      <c r="JYR51" t="s">
        <v>210</v>
      </c>
      <c r="JYS51" t="s">
        <v>210</v>
      </c>
      <c r="JYT51" t="s">
        <v>210</v>
      </c>
      <c r="JYU51" t="s">
        <v>210</v>
      </c>
      <c r="JYV51" t="s">
        <v>210</v>
      </c>
      <c r="JYW51" t="s">
        <v>210</v>
      </c>
      <c r="JYX51" t="s">
        <v>210</v>
      </c>
      <c r="JYY51" t="s">
        <v>210</v>
      </c>
      <c r="JYZ51" t="s">
        <v>210</v>
      </c>
      <c r="JZA51" t="s">
        <v>210</v>
      </c>
      <c r="JZB51" t="s">
        <v>210</v>
      </c>
      <c r="JZC51" t="s">
        <v>210</v>
      </c>
      <c r="JZD51" t="s">
        <v>210</v>
      </c>
      <c r="JZE51" t="s">
        <v>210</v>
      </c>
      <c r="JZF51" t="s">
        <v>210</v>
      </c>
      <c r="JZG51" t="s">
        <v>210</v>
      </c>
      <c r="JZH51" t="s">
        <v>210</v>
      </c>
      <c r="JZI51" t="s">
        <v>210</v>
      </c>
      <c r="JZJ51" t="s">
        <v>210</v>
      </c>
      <c r="JZK51" t="s">
        <v>210</v>
      </c>
      <c r="JZL51" t="s">
        <v>210</v>
      </c>
      <c r="JZM51" t="s">
        <v>210</v>
      </c>
      <c r="JZN51" t="s">
        <v>210</v>
      </c>
      <c r="JZO51" t="s">
        <v>210</v>
      </c>
      <c r="JZP51" t="s">
        <v>210</v>
      </c>
      <c r="JZQ51" t="s">
        <v>210</v>
      </c>
      <c r="JZR51" t="s">
        <v>210</v>
      </c>
      <c r="JZS51" t="s">
        <v>210</v>
      </c>
      <c r="JZT51" t="s">
        <v>210</v>
      </c>
      <c r="JZU51" t="s">
        <v>210</v>
      </c>
      <c r="JZV51" t="s">
        <v>210</v>
      </c>
      <c r="JZW51" t="s">
        <v>210</v>
      </c>
      <c r="JZX51" t="s">
        <v>210</v>
      </c>
      <c r="JZY51" t="s">
        <v>210</v>
      </c>
      <c r="JZZ51" t="s">
        <v>210</v>
      </c>
      <c r="KAA51" t="s">
        <v>210</v>
      </c>
      <c r="KAB51" t="s">
        <v>210</v>
      </c>
      <c r="KAC51" t="s">
        <v>210</v>
      </c>
      <c r="KAD51" t="s">
        <v>210</v>
      </c>
      <c r="KAE51" t="s">
        <v>210</v>
      </c>
      <c r="KAF51" t="s">
        <v>210</v>
      </c>
      <c r="KAG51" t="s">
        <v>210</v>
      </c>
      <c r="KAH51" t="s">
        <v>210</v>
      </c>
      <c r="KAI51" t="s">
        <v>210</v>
      </c>
      <c r="KAJ51" t="s">
        <v>210</v>
      </c>
      <c r="KAK51" t="s">
        <v>210</v>
      </c>
      <c r="KAL51" t="s">
        <v>210</v>
      </c>
      <c r="KAM51" t="s">
        <v>210</v>
      </c>
      <c r="KAN51" t="s">
        <v>210</v>
      </c>
      <c r="KAO51" t="s">
        <v>210</v>
      </c>
      <c r="KAP51" t="s">
        <v>210</v>
      </c>
      <c r="KAQ51" t="s">
        <v>210</v>
      </c>
      <c r="KAR51" t="s">
        <v>210</v>
      </c>
      <c r="KAS51" t="s">
        <v>210</v>
      </c>
      <c r="KAT51" t="s">
        <v>210</v>
      </c>
      <c r="KAU51" t="s">
        <v>210</v>
      </c>
      <c r="KAV51" t="s">
        <v>210</v>
      </c>
      <c r="KAW51" t="s">
        <v>210</v>
      </c>
      <c r="KAX51" t="s">
        <v>210</v>
      </c>
      <c r="KAY51" t="s">
        <v>210</v>
      </c>
      <c r="KAZ51" t="s">
        <v>210</v>
      </c>
      <c r="KBA51" t="s">
        <v>210</v>
      </c>
      <c r="KBB51" t="s">
        <v>210</v>
      </c>
      <c r="KBC51" t="s">
        <v>210</v>
      </c>
      <c r="KBD51" t="s">
        <v>210</v>
      </c>
      <c r="KBE51" t="s">
        <v>210</v>
      </c>
      <c r="KBF51" t="s">
        <v>210</v>
      </c>
      <c r="KBG51" t="s">
        <v>210</v>
      </c>
      <c r="KBH51" t="s">
        <v>210</v>
      </c>
      <c r="KBI51" t="s">
        <v>210</v>
      </c>
      <c r="KBJ51" t="s">
        <v>210</v>
      </c>
      <c r="KBK51" t="s">
        <v>210</v>
      </c>
      <c r="KBL51" t="s">
        <v>210</v>
      </c>
      <c r="KBM51" t="s">
        <v>210</v>
      </c>
      <c r="KBN51" t="s">
        <v>210</v>
      </c>
      <c r="KBO51" t="s">
        <v>210</v>
      </c>
      <c r="KBP51" t="s">
        <v>210</v>
      </c>
      <c r="KBQ51" t="s">
        <v>210</v>
      </c>
      <c r="KBR51" t="s">
        <v>210</v>
      </c>
      <c r="KBS51" t="s">
        <v>210</v>
      </c>
      <c r="KBT51" t="s">
        <v>210</v>
      </c>
      <c r="KBU51" t="s">
        <v>210</v>
      </c>
      <c r="KBV51" t="s">
        <v>210</v>
      </c>
      <c r="KBW51" t="s">
        <v>210</v>
      </c>
      <c r="KBX51" t="s">
        <v>210</v>
      </c>
      <c r="KBY51" t="s">
        <v>210</v>
      </c>
      <c r="KBZ51" t="s">
        <v>210</v>
      </c>
      <c r="KCA51" t="s">
        <v>210</v>
      </c>
      <c r="KCB51" t="s">
        <v>210</v>
      </c>
      <c r="KCC51" t="s">
        <v>210</v>
      </c>
      <c r="KCD51" t="s">
        <v>210</v>
      </c>
      <c r="KCE51" t="s">
        <v>210</v>
      </c>
      <c r="KCF51" t="s">
        <v>210</v>
      </c>
      <c r="KCG51" t="s">
        <v>210</v>
      </c>
      <c r="KCH51" t="s">
        <v>210</v>
      </c>
      <c r="KCI51" t="s">
        <v>210</v>
      </c>
      <c r="KCJ51" t="s">
        <v>210</v>
      </c>
      <c r="KCK51" t="s">
        <v>210</v>
      </c>
      <c r="KCL51" t="s">
        <v>210</v>
      </c>
      <c r="KCM51" t="s">
        <v>210</v>
      </c>
      <c r="KCN51" t="s">
        <v>210</v>
      </c>
      <c r="KCO51" t="s">
        <v>210</v>
      </c>
      <c r="KCP51" t="s">
        <v>210</v>
      </c>
      <c r="KCQ51" t="s">
        <v>210</v>
      </c>
      <c r="KCR51" t="s">
        <v>210</v>
      </c>
      <c r="KCS51" t="s">
        <v>210</v>
      </c>
      <c r="KCT51" t="s">
        <v>210</v>
      </c>
      <c r="KCU51" t="s">
        <v>210</v>
      </c>
      <c r="KCV51" t="s">
        <v>210</v>
      </c>
      <c r="KCW51" t="s">
        <v>210</v>
      </c>
      <c r="KCX51" t="s">
        <v>210</v>
      </c>
      <c r="KCY51" t="s">
        <v>210</v>
      </c>
      <c r="KCZ51" t="s">
        <v>210</v>
      </c>
      <c r="KDA51" t="s">
        <v>210</v>
      </c>
      <c r="KDB51" t="s">
        <v>210</v>
      </c>
      <c r="KDC51" t="s">
        <v>210</v>
      </c>
      <c r="KDD51" t="s">
        <v>210</v>
      </c>
      <c r="KDE51" t="s">
        <v>210</v>
      </c>
      <c r="KDF51" t="s">
        <v>210</v>
      </c>
      <c r="KDG51" t="s">
        <v>210</v>
      </c>
      <c r="KDH51" t="s">
        <v>210</v>
      </c>
      <c r="KDI51" t="s">
        <v>210</v>
      </c>
      <c r="KDJ51" t="s">
        <v>210</v>
      </c>
      <c r="KDK51" t="s">
        <v>210</v>
      </c>
      <c r="KDL51" t="s">
        <v>210</v>
      </c>
      <c r="KDM51" t="s">
        <v>210</v>
      </c>
      <c r="KDN51" t="s">
        <v>210</v>
      </c>
      <c r="KDO51" t="s">
        <v>210</v>
      </c>
      <c r="KDP51" t="s">
        <v>210</v>
      </c>
      <c r="KDQ51" t="s">
        <v>210</v>
      </c>
      <c r="KDR51" t="s">
        <v>210</v>
      </c>
      <c r="KDS51" t="s">
        <v>210</v>
      </c>
      <c r="KDT51" t="s">
        <v>210</v>
      </c>
      <c r="KDU51" t="s">
        <v>210</v>
      </c>
      <c r="KDV51" t="s">
        <v>210</v>
      </c>
      <c r="KDW51" t="s">
        <v>210</v>
      </c>
      <c r="KDX51" t="s">
        <v>210</v>
      </c>
      <c r="KDY51" t="s">
        <v>210</v>
      </c>
      <c r="KDZ51" t="s">
        <v>210</v>
      </c>
      <c r="KEA51" t="s">
        <v>210</v>
      </c>
      <c r="KEB51" t="s">
        <v>210</v>
      </c>
      <c r="KEC51" t="s">
        <v>210</v>
      </c>
      <c r="KED51" t="s">
        <v>210</v>
      </c>
      <c r="KEE51" t="s">
        <v>210</v>
      </c>
      <c r="KEF51" t="s">
        <v>210</v>
      </c>
      <c r="KEG51" t="s">
        <v>210</v>
      </c>
      <c r="KEH51" t="s">
        <v>210</v>
      </c>
      <c r="KEI51" t="s">
        <v>210</v>
      </c>
      <c r="KEJ51" t="s">
        <v>210</v>
      </c>
      <c r="KEK51" t="s">
        <v>210</v>
      </c>
      <c r="KEL51" t="s">
        <v>210</v>
      </c>
      <c r="KEM51" t="s">
        <v>210</v>
      </c>
      <c r="KEN51" t="s">
        <v>210</v>
      </c>
      <c r="KEO51" t="s">
        <v>210</v>
      </c>
      <c r="KEP51" t="s">
        <v>210</v>
      </c>
      <c r="KEQ51" t="s">
        <v>210</v>
      </c>
      <c r="KER51" t="s">
        <v>210</v>
      </c>
      <c r="KES51" t="s">
        <v>210</v>
      </c>
      <c r="KET51" t="s">
        <v>210</v>
      </c>
      <c r="KEU51" t="s">
        <v>210</v>
      </c>
      <c r="KEV51" t="s">
        <v>210</v>
      </c>
      <c r="KEW51" t="s">
        <v>210</v>
      </c>
      <c r="KEX51" t="s">
        <v>210</v>
      </c>
      <c r="KEY51" t="s">
        <v>210</v>
      </c>
      <c r="KEZ51" t="s">
        <v>210</v>
      </c>
      <c r="KFA51" t="s">
        <v>210</v>
      </c>
      <c r="KFB51" t="s">
        <v>210</v>
      </c>
      <c r="KFC51" t="s">
        <v>210</v>
      </c>
      <c r="KFD51" t="s">
        <v>210</v>
      </c>
      <c r="KFE51" t="s">
        <v>210</v>
      </c>
      <c r="KFF51" t="s">
        <v>210</v>
      </c>
      <c r="KFG51" t="s">
        <v>210</v>
      </c>
      <c r="KFH51" t="s">
        <v>210</v>
      </c>
      <c r="KFI51" t="s">
        <v>210</v>
      </c>
      <c r="KFJ51" t="s">
        <v>210</v>
      </c>
      <c r="KFK51" t="s">
        <v>210</v>
      </c>
      <c r="KFL51" t="s">
        <v>210</v>
      </c>
      <c r="KFM51" t="s">
        <v>210</v>
      </c>
      <c r="KFN51" t="s">
        <v>210</v>
      </c>
      <c r="KFO51" t="s">
        <v>210</v>
      </c>
      <c r="KFP51" t="s">
        <v>210</v>
      </c>
      <c r="KFQ51" t="s">
        <v>210</v>
      </c>
      <c r="KFR51" t="s">
        <v>210</v>
      </c>
      <c r="KFS51" t="s">
        <v>210</v>
      </c>
      <c r="KFT51" t="s">
        <v>210</v>
      </c>
      <c r="KFU51" t="s">
        <v>210</v>
      </c>
      <c r="KFV51" t="s">
        <v>210</v>
      </c>
      <c r="KFW51" t="s">
        <v>210</v>
      </c>
      <c r="KFX51" t="s">
        <v>210</v>
      </c>
      <c r="KFY51" t="s">
        <v>210</v>
      </c>
      <c r="KFZ51" t="s">
        <v>210</v>
      </c>
      <c r="KGA51" t="s">
        <v>210</v>
      </c>
      <c r="KGB51" t="s">
        <v>210</v>
      </c>
      <c r="KGC51" t="s">
        <v>210</v>
      </c>
      <c r="KGD51" t="s">
        <v>210</v>
      </c>
      <c r="KGE51" t="s">
        <v>210</v>
      </c>
      <c r="KGF51" t="s">
        <v>210</v>
      </c>
      <c r="KGG51" t="s">
        <v>210</v>
      </c>
      <c r="KGH51" t="s">
        <v>210</v>
      </c>
      <c r="KGI51" t="s">
        <v>210</v>
      </c>
      <c r="KGJ51" t="s">
        <v>210</v>
      </c>
      <c r="KGK51" t="s">
        <v>210</v>
      </c>
      <c r="KGL51" t="s">
        <v>210</v>
      </c>
      <c r="KGM51" t="s">
        <v>210</v>
      </c>
      <c r="KGN51" t="s">
        <v>210</v>
      </c>
      <c r="KGO51" t="s">
        <v>210</v>
      </c>
      <c r="KGP51" t="s">
        <v>210</v>
      </c>
      <c r="KGQ51" t="s">
        <v>210</v>
      </c>
      <c r="KGR51" t="s">
        <v>210</v>
      </c>
      <c r="KGS51" t="s">
        <v>210</v>
      </c>
      <c r="KGT51" t="s">
        <v>210</v>
      </c>
      <c r="KGU51" t="s">
        <v>210</v>
      </c>
      <c r="KGV51" t="s">
        <v>210</v>
      </c>
      <c r="KGW51" t="s">
        <v>210</v>
      </c>
      <c r="KGX51" t="s">
        <v>210</v>
      </c>
      <c r="KGY51" t="s">
        <v>210</v>
      </c>
      <c r="KGZ51" t="s">
        <v>210</v>
      </c>
      <c r="KHA51" t="s">
        <v>210</v>
      </c>
      <c r="KHB51" t="s">
        <v>210</v>
      </c>
      <c r="KHC51" t="s">
        <v>210</v>
      </c>
      <c r="KHD51" t="s">
        <v>210</v>
      </c>
      <c r="KHE51" t="s">
        <v>210</v>
      </c>
      <c r="KHF51" t="s">
        <v>210</v>
      </c>
      <c r="KHG51" t="s">
        <v>210</v>
      </c>
      <c r="KHH51" t="s">
        <v>210</v>
      </c>
      <c r="KHI51" t="s">
        <v>210</v>
      </c>
      <c r="KHJ51" t="s">
        <v>210</v>
      </c>
      <c r="KHK51" t="s">
        <v>210</v>
      </c>
      <c r="KHL51" t="s">
        <v>210</v>
      </c>
      <c r="KHM51" t="s">
        <v>210</v>
      </c>
      <c r="KHN51" t="s">
        <v>210</v>
      </c>
      <c r="KHO51" t="s">
        <v>210</v>
      </c>
      <c r="KHP51" t="s">
        <v>210</v>
      </c>
      <c r="KHQ51" t="s">
        <v>210</v>
      </c>
      <c r="KHR51" t="s">
        <v>210</v>
      </c>
      <c r="KHS51" t="s">
        <v>210</v>
      </c>
      <c r="KHT51" t="s">
        <v>210</v>
      </c>
      <c r="KHU51" t="s">
        <v>210</v>
      </c>
      <c r="KHV51" t="s">
        <v>210</v>
      </c>
      <c r="KHW51" t="s">
        <v>210</v>
      </c>
      <c r="KHX51" t="s">
        <v>210</v>
      </c>
      <c r="KHY51" t="s">
        <v>210</v>
      </c>
      <c r="KHZ51" t="s">
        <v>210</v>
      </c>
      <c r="KIA51" t="s">
        <v>210</v>
      </c>
      <c r="KIB51" t="s">
        <v>210</v>
      </c>
      <c r="KIC51" t="s">
        <v>210</v>
      </c>
      <c r="KID51" t="s">
        <v>210</v>
      </c>
      <c r="KIE51" t="s">
        <v>210</v>
      </c>
      <c r="KIF51" t="s">
        <v>210</v>
      </c>
      <c r="KIG51" t="s">
        <v>210</v>
      </c>
      <c r="KIH51" t="s">
        <v>210</v>
      </c>
      <c r="KII51" t="s">
        <v>210</v>
      </c>
      <c r="KIJ51" t="s">
        <v>210</v>
      </c>
      <c r="KIK51" t="s">
        <v>210</v>
      </c>
      <c r="KIL51" t="s">
        <v>210</v>
      </c>
      <c r="KIM51" t="s">
        <v>210</v>
      </c>
      <c r="KIN51" t="s">
        <v>210</v>
      </c>
      <c r="KIO51" t="s">
        <v>210</v>
      </c>
      <c r="KIP51" t="s">
        <v>210</v>
      </c>
      <c r="KIQ51" t="s">
        <v>210</v>
      </c>
      <c r="KIR51" t="s">
        <v>210</v>
      </c>
      <c r="KIS51" t="s">
        <v>210</v>
      </c>
      <c r="KIT51" t="s">
        <v>210</v>
      </c>
      <c r="KIU51" t="s">
        <v>210</v>
      </c>
      <c r="KIV51" t="s">
        <v>210</v>
      </c>
      <c r="KIW51" t="s">
        <v>210</v>
      </c>
      <c r="KIX51" t="s">
        <v>210</v>
      </c>
      <c r="KIY51" t="s">
        <v>210</v>
      </c>
      <c r="KIZ51" t="s">
        <v>210</v>
      </c>
      <c r="KJA51" t="s">
        <v>210</v>
      </c>
      <c r="KJB51" t="s">
        <v>210</v>
      </c>
      <c r="KJC51" t="s">
        <v>210</v>
      </c>
      <c r="KJD51" t="s">
        <v>210</v>
      </c>
      <c r="KJE51" t="s">
        <v>210</v>
      </c>
      <c r="KJF51" t="s">
        <v>210</v>
      </c>
      <c r="KJG51" t="s">
        <v>210</v>
      </c>
      <c r="KJH51" t="s">
        <v>210</v>
      </c>
      <c r="KJI51" t="s">
        <v>210</v>
      </c>
      <c r="KJJ51" t="s">
        <v>210</v>
      </c>
      <c r="KJK51" t="s">
        <v>210</v>
      </c>
      <c r="KJL51" t="s">
        <v>210</v>
      </c>
      <c r="KJM51" t="s">
        <v>210</v>
      </c>
      <c r="KJN51" t="s">
        <v>210</v>
      </c>
      <c r="KJO51" t="s">
        <v>210</v>
      </c>
      <c r="KJP51" t="s">
        <v>210</v>
      </c>
      <c r="KJQ51" t="s">
        <v>210</v>
      </c>
      <c r="KJR51" t="s">
        <v>210</v>
      </c>
      <c r="KJS51" t="s">
        <v>210</v>
      </c>
      <c r="KJT51" t="s">
        <v>210</v>
      </c>
      <c r="KJU51" t="s">
        <v>210</v>
      </c>
      <c r="KJV51" t="s">
        <v>210</v>
      </c>
      <c r="KJW51" t="s">
        <v>210</v>
      </c>
      <c r="KJX51" t="s">
        <v>210</v>
      </c>
      <c r="KJY51" t="s">
        <v>210</v>
      </c>
      <c r="KJZ51" t="s">
        <v>210</v>
      </c>
      <c r="KKA51" t="s">
        <v>210</v>
      </c>
      <c r="KKB51" t="s">
        <v>210</v>
      </c>
      <c r="KKC51" t="s">
        <v>210</v>
      </c>
      <c r="KKD51" t="s">
        <v>210</v>
      </c>
      <c r="KKE51" t="s">
        <v>210</v>
      </c>
      <c r="KKF51" t="s">
        <v>210</v>
      </c>
      <c r="KKG51" t="s">
        <v>210</v>
      </c>
      <c r="KKH51" t="s">
        <v>210</v>
      </c>
      <c r="KKI51" t="s">
        <v>210</v>
      </c>
      <c r="KKJ51" t="s">
        <v>210</v>
      </c>
      <c r="KKK51" t="s">
        <v>210</v>
      </c>
      <c r="KKL51" t="s">
        <v>210</v>
      </c>
      <c r="KKM51" t="s">
        <v>210</v>
      </c>
      <c r="KKN51" t="s">
        <v>210</v>
      </c>
      <c r="KKO51" t="s">
        <v>210</v>
      </c>
      <c r="KKP51" t="s">
        <v>210</v>
      </c>
      <c r="KKQ51" t="s">
        <v>210</v>
      </c>
      <c r="KKR51" t="s">
        <v>210</v>
      </c>
      <c r="KKS51" t="s">
        <v>210</v>
      </c>
      <c r="KKT51" t="s">
        <v>210</v>
      </c>
      <c r="KKU51" t="s">
        <v>210</v>
      </c>
      <c r="KKV51" t="s">
        <v>210</v>
      </c>
      <c r="KKW51" t="s">
        <v>210</v>
      </c>
      <c r="KKX51" t="s">
        <v>210</v>
      </c>
      <c r="KKY51" t="s">
        <v>210</v>
      </c>
      <c r="KKZ51" t="s">
        <v>210</v>
      </c>
      <c r="KLA51" t="s">
        <v>210</v>
      </c>
      <c r="KLB51" t="s">
        <v>210</v>
      </c>
      <c r="KLC51" t="s">
        <v>210</v>
      </c>
      <c r="KLD51" t="s">
        <v>210</v>
      </c>
      <c r="KLE51" t="s">
        <v>210</v>
      </c>
      <c r="KLF51" t="s">
        <v>210</v>
      </c>
      <c r="KLG51" t="s">
        <v>210</v>
      </c>
      <c r="KLH51" t="s">
        <v>210</v>
      </c>
      <c r="KLI51" t="s">
        <v>210</v>
      </c>
      <c r="KLJ51" t="s">
        <v>210</v>
      </c>
      <c r="KLK51" t="s">
        <v>210</v>
      </c>
      <c r="KLL51" t="s">
        <v>210</v>
      </c>
      <c r="KLM51" t="s">
        <v>210</v>
      </c>
      <c r="KLN51" t="s">
        <v>210</v>
      </c>
      <c r="KLO51" t="s">
        <v>210</v>
      </c>
      <c r="KLP51" t="s">
        <v>210</v>
      </c>
      <c r="KLQ51" t="s">
        <v>210</v>
      </c>
      <c r="KLR51" t="s">
        <v>210</v>
      </c>
      <c r="KLS51" t="s">
        <v>210</v>
      </c>
      <c r="KLT51" t="s">
        <v>210</v>
      </c>
      <c r="KLU51" t="s">
        <v>210</v>
      </c>
      <c r="KLV51" t="s">
        <v>210</v>
      </c>
      <c r="KLW51" t="s">
        <v>210</v>
      </c>
      <c r="KLX51" t="s">
        <v>210</v>
      </c>
      <c r="KLY51" t="s">
        <v>210</v>
      </c>
      <c r="KLZ51" t="s">
        <v>210</v>
      </c>
      <c r="KMA51" t="s">
        <v>210</v>
      </c>
      <c r="KMB51" t="s">
        <v>210</v>
      </c>
      <c r="KMC51" t="s">
        <v>210</v>
      </c>
      <c r="KMD51" t="s">
        <v>210</v>
      </c>
      <c r="KME51" t="s">
        <v>210</v>
      </c>
      <c r="KMF51" t="s">
        <v>210</v>
      </c>
      <c r="KMG51" t="s">
        <v>210</v>
      </c>
      <c r="KMH51" t="s">
        <v>210</v>
      </c>
      <c r="KMI51" t="s">
        <v>210</v>
      </c>
      <c r="KMJ51" t="s">
        <v>210</v>
      </c>
      <c r="KMK51" t="s">
        <v>210</v>
      </c>
      <c r="KML51" t="s">
        <v>210</v>
      </c>
      <c r="KMM51" t="s">
        <v>210</v>
      </c>
      <c r="KMN51" t="s">
        <v>210</v>
      </c>
      <c r="KMO51" t="s">
        <v>210</v>
      </c>
      <c r="KMP51" t="s">
        <v>210</v>
      </c>
      <c r="KMQ51" t="s">
        <v>210</v>
      </c>
      <c r="KMR51" t="s">
        <v>210</v>
      </c>
      <c r="KMS51" t="s">
        <v>210</v>
      </c>
      <c r="KMT51" t="s">
        <v>210</v>
      </c>
      <c r="KMU51" t="s">
        <v>210</v>
      </c>
      <c r="KMV51" t="s">
        <v>210</v>
      </c>
      <c r="KMW51" t="s">
        <v>210</v>
      </c>
      <c r="KMX51" t="s">
        <v>210</v>
      </c>
      <c r="KMY51" t="s">
        <v>210</v>
      </c>
      <c r="KMZ51" t="s">
        <v>210</v>
      </c>
      <c r="KNA51" t="s">
        <v>210</v>
      </c>
      <c r="KNB51" t="s">
        <v>210</v>
      </c>
      <c r="KNC51" t="s">
        <v>210</v>
      </c>
      <c r="KND51" t="s">
        <v>210</v>
      </c>
      <c r="KNE51" t="s">
        <v>210</v>
      </c>
      <c r="KNF51" t="s">
        <v>210</v>
      </c>
      <c r="KNG51" t="s">
        <v>210</v>
      </c>
      <c r="KNH51" t="s">
        <v>210</v>
      </c>
      <c r="KNI51" t="s">
        <v>210</v>
      </c>
      <c r="KNJ51" t="s">
        <v>210</v>
      </c>
      <c r="KNK51" t="s">
        <v>210</v>
      </c>
      <c r="KNL51" t="s">
        <v>210</v>
      </c>
      <c r="KNM51" t="s">
        <v>210</v>
      </c>
      <c r="KNN51" t="s">
        <v>210</v>
      </c>
      <c r="KNO51" t="s">
        <v>210</v>
      </c>
      <c r="KNP51" t="s">
        <v>210</v>
      </c>
      <c r="KNQ51" t="s">
        <v>210</v>
      </c>
      <c r="KNR51" t="s">
        <v>210</v>
      </c>
      <c r="KNS51" t="s">
        <v>210</v>
      </c>
      <c r="KNT51" t="s">
        <v>210</v>
      </c>
      <c r="KNU51" t="s">
        <v>210</v>
      </c>
      <c r="KNV51" t="s">
        <v>210</v>
      </c>
      <c r="KNW51" t="s">
        <v>210</v>
      </c>
      <c r="KNX51" t="s">
        <v>210</v>
      </c>
      <c r="KNY51" t="s">
        <v>210</v>
      </c>
      <c r="KNZ51" t="s">
        <v>210</v>
      </c>
      <c r="KOA51" t="s">
        <v>210</v>
      </c>
      <c r="KOB51" t="s">
        <v>210</v>
      </c>
      <c r="KOC51" t="s">
        <v>210</v>
      </c>
      <c r="KOD51" t="s">
        <v>210</v>
      </c>
      <c r="KOE51" t="s">
        <v>210</v>
      </c>
      <c r="KOF51" t="s">
        <v>210</v>
      </c>
      <c r="KOG51" t="s">
        <v>210</v>
      </c>
      <c r="KOH51" t="s">
        <v>210</v>
      </c>
      <c r="KOI51" t="s">
        <v>210</v>
      </c>
      <c r="KOJ51" t="s">
        <v>210</v>
      </c>
      <c r="KOK51" t="s">
        <v>210</v>
      </c>
      <c r="KOL51" t="s">
        <v>210</v>
      </c>
      <c r="KOM51" t="s">
        <v>210</v>
      </c>
      <c r="KON51" t="s">
        <v>210</v>
      </c>
      <c r="KOO51" t="s">
        <v>210</v>
      </c>
      <c r="KOP51" t="s">
        <v>210</v>
      </c>
      <c r="KOQ51" t="s">
        <v>210</v>
      </c>
      <c r="KOR51" t="s">
        <v>210</v>
      </c>
      <c r="KOS51" t="s">
        <v>210</v>
      </c>
      <c r="KOT51" t="s">
        <v>210</v>
      </c>
      <c r="KOU51" t="s">
        <v>210</v>
      </c>
      <c r="KOV51" t="s">
        <v>210</v>
      </c>
      <c r="KOW51" t="s">
        <v>210</v>
      </c>
      <c r="KOX51" t="s">
        <v>210</v>
      </c>
      <c r="KOY51" t="s">
        <v>210</v>
      </c>
      <c r="KOZ51" t="s">
        <v>210</v>
      </c>
      <c r="KPA51" t="s">
        <v>210</v>
      </c>
      <c r="KPB51" t="s">
        <v>210</v>
      </c>
      <c r="KPC51" t="s">
        <v>210</v>
      </c>
      <c r="KPD51" t="s">
        <v>210</v>
      </c>
      <c r="KPE51" t="s">
        <v>210</v>
      </c>
      <c r="KPF51" t="s">
        <v>210</v>
      </c>
      <c r="KPG51" t="s">
        <v>210</v>
      </c>
      <c r="KPH51" t="s">
        <v>210</v>
      </c>
      <c r="KPI51" t="s">
        <v>210</v>
      </c>
      <c r="KPJ51" t="s">
        <v>210</v>
      </c>
      <c r="KPK51" t="s">
        <v>210</v>
      </c>
      <c r="KPL51" t="s">
        <v>210</v>
      </c>
      <c r="KPM51" t="s">
        <v>210</v>
      </c>
      <c r="KPN51" t="s">
        <v>210</v>
      </c>
      <c r="KPO51" t="s">
        <v>210</v>
      </c>
      <c r="KPP51" t="s">
        <v>210</v>
      </c>
      <c r="KPQ51" t="s">
        <v>210</v>
      </c>
      <c r="KPR51" t="s">
        <v>210</v>
      </c>
      <c r="KPS51" t="s">
        <v>210</v>
      </c>
      <c r="KPT51" t="s">
        <v>210</v>
      </c>
      <c r="KPU51" t="s">
        <v>210</v>
      </c>
      <c r="KPV51" t="s">
        <v>210</v>
      </c>
      <c r="KPW51" t="s">
        <v>210</v>
      </c>
      <c r="KPX51" t="s">
        <v>210</v>
      </c>
      <c r="KPY51" t="s">
        <v>210</v>
      </c>
      <c r="KPZ51" t="s">
        <v>210</v>
      </c>
      <c r="KQA51" t="s">
        <v>210</v>
      </c>
      <c r="KQB51" t="s">
        <v>210</v>
      </c>
      <c r="KQC51" t="s">
        <v>210</v>
      </c>
      <c r="KQD51" t="s">
        <v>210</v>
      </c>
      <c r="KQE51" t="s">
        <v>210</v>
      </c>
      <c r="KQF51" t="s">
        <v>210</v>
      </c>
      <c r="KQG51" t="s">
        <v>210</v>
      </c>
      <c r="KQH51" t="s">
        <v>210</v>
      </c>
      <c r="KQI51" t="s">
        <v>210</v>
      </c>
      <c r="KQJ51" t="s">
        <v>210</v>
      </c>
      <c r="KQK51" t="s">
        <v>210</v>
      </c>
      <c r="KQL51" t="s">
        <v>210</v>
      </c>
      <c r="KQM51" t="s">
        <v>210</v>
      </c>
      <c r="KQN51" t="s">
        <v>210</v>
      </c>
      <c r="KQO51" t="s">
        <v>210</v>
      </c>
      <c r="KQP51" t="s">
        <v>210</v>
      </c>
      <c r="KQQ51" t="s">
        <v>210</v>
      </c>
      <c r="KQR51" t="s">
        <v>210</v>
      </c>
      <c r="KQS51" t="s">
        <v>210</v>
      </c>
      <c r="KQT51" t="s">
        <v>210</v>
      </c>
      <c r="KQU51" t="s">
        <v>210</v>
      </c>
      <c r="KQV51" t="s">
        <v>210</v>
      </c>
      <c r="KQW51" t="s">
        <v>210</v>
      </c>
      <c r="KQX51" t="s">
        <v>210</v>
      </c>
      <c r="KQY51" t="s">
        <v>210</v>
      </c>
      <c r="KQZ51" t="s">
        <v>210</v>
      </c>
      <c r="KRA51" t="s">
        <v>210</v>
      </c>
      <c r="KRB51" t="s">
        <v>210</v>
      </c>
      <c r="KRC51" t="s">
        <v>210</v>
      </c>
      <c r="KRD51" t="s">
        <v>210</v>
      </c>
      <c r="KRE51" t="s">
        <v>210</v>
      </c>
      <c r="KRF51" t="s">
        <v>210</v>
      </c>
      <c r="KRG51" t="s">
        <v>210</v>
      </c>
      <c r="KRH51" t="s">
        <v>210</v>
      </c>
      <c r="KRI51" t="s">
        <v>210</v>
      </c>
      <c r="KRJ51" t="s">
        <v>210</v>
      </c>
      <c r="KRK51" t="s">
        <v>210</v>
      </c>
      <c r="KRL51" t="s">
        <v>210</v>
      </c>
      <c r="KRM51" t="s">
        <v>210</v>
      </c>
      <c r="KRN51" t="s">
        <v>210</v>
      </c>
      <c r="KRO51" t="s">
        <v>210</v>
      </c>
      <c r="KRP51" t="s">
        <v>210</v>
      </c>
      <c r="KRQ51" t="s">
        <v>210</v>
      </c>
      <c r="KRR51" t="s">
        <v>210</v>
      </c>
      <c r="KRS51" t="s">
        <v>210</v>
      </c>
      <c r="KRT51" t="s">
        <v>210</v>
      </c>
      <c r="KRU51" t="s">
        <v>210</v>
      </c>
      <c r="KRV51" t="s">
        <v>210</v>
      </c>
      <c r="KRW51" t="s">
        <v>210</v>
      </c>
      <c r="KRX51" t="s">
        <v>210</v>
      </c>
      <c r="KRY51" t="s">
        <v>210</v>
      </c>
      <c r="KRZ51" t="s">
        <v>210</v>
      </c>
      <c r="KSA51" t="s">
        <v>210</v>
      </c>
      <c r="KSB51" t="s">
        <v>210</v>
      </c>
      <c r="KSC51" t="s">
        <v>210</v>
      </c>
      <c r="KSD51" t="s">
        <v>210</v>
      </c>
      <c r="KSE51" t="s">
        <v>210</v>
      </c>
      <c r="KSF51" t="s">
        <v>210</v>
      </c>
      <c r="KSG51" t="s">
        <v>210</v>
      </c>
      <c r="KSH51" t="s">
        <v>210</v>
      </c>
      <c r="KSI51" t="s">
        <v>210</v>
      </c>
      <c r="KSJ51" t="s">
        <v>210</v>
      </c>
      <c r="KSK51" t="s">
        <v>210</v>
      </c>
      <c r="KSL51" t="s">
        <v>210</v>
      </c>
      <c r="KSM51" t="s">
        <v>210</v>
      </c>
      <c r="KSN51" t="s">
        <v>210</v>
      </c>
      <c r="KSO51" t="s">
        <v>210</v>
      </c>
      <c r="KSP51" t="s">
        <v>210</v>
      </c>
      <c r="KSQ51" t="s">
        <v>210</v>
      </c>
      <c r="KSR51" t="s">
        <v>210</v>
      </c>
      <c r="KSS51" t="s">
        <v>210</v>
      </c>
      <c r="KST51" t="s">
        <v>210</v>
      </c>
      <c r="KSU51" t="s">
        <v>210</v>
      </c>
      <c r="KSV51" t="s">
        <v>210</v>
      </c>
      <c r="KSW51" t="s">
        <v>210</v>
      </c>
      <c r="KSX51" t="s">
        <v>210</v>
      </c>
      <c r="KSY51" t="s">
        <v>210</v>
      </c>
      <c r="KSZ51" t="s">
        <v>210</v>
      </c>
      <c r="KTA51" t="s">
        <v>210</v>
      </c>
      <c r="KTB51" t="s">
        <v>210</v>
      </c>
      <c r="KTC51" t="s">
        <v>210</v>
      </c>
      <c r="KTD51" t="s">
        <v>210</v>
      </c>
      <c r="KTE51" t="s">
        <v>210</v>
      </c>
      <c r="KTF51" t="s">
        <v>210</v>
      </c>
      <c r="KTG51" t="s">
        <v>210</v>
      </c>
      <c r="KTH51" t="s">
        <v>210</v>
      </c>
      <c r="KTI51" t="s">
        <v>210</v>
      </c>
      <c r="KTJ51" t="s">
        <v>210</v>
      </c>
      <c r="KTK51" t="s">
        <v>210</v>
      </c>
      <c r="KTL51" t="s">
        <v>210</v>
      </c>
      <c r="KTM51" t="s">
        <v>210</v>
      </c>
      <c r="KTN51" t="s">
        <v>210</v>
      </c>
      <c r="KTO51" t="s">
        <v>210</v>
      </c>
      <c r="KTP51" t="s">
        <v>210</v>
      </c>
      <c r="KTQ51" t="s">
        <v>210</v>
      </c>
      <c r="KTR51" t="s">
        <v>210</v>
      </c>
      <c r="KTS51" t="s">
        <v>210</v>
      </c>
      <c r="KTT51" t="s">
        <v>210</v>
      </c>
      <c r="KTU51" t="s">
        <v>210</v>
      </c>
      <c r="KTV51" t="s">
        <v>210</v>
      </c>
      <c r="KTW51" t="s">
        <v>210</v>
      </c>
      <c r="KTX51" t="s">
        <v>210</v>
      </c>
      <c r="KTY51" t="s">
        <v>210</v>
      </c>
      <c r="KTZ51" t="s">
        <v>210</v>
      </c>
      <c r="KUA51" t="s">
        <v>210</v>
      </c>
      <c r="KUB51" t="s">
        <v>210</v>
      </c>
      <c r="KUC51" t="s">
        <v>210</v>
      </c>
      <c r="KUD51" t="s">
        <v>210</v>
      </c>
      <c r="KUE51" t="s">
        <v>210</v>
      </c>
      <c r="KUF51" t="s">
        <v>210</v>
      </c>
      <c r="KUG51" t="s">
        <v>210</v>
      </c>
      <c r="KUH51" t="s">
        <v>210</v>
      </c>
      <c r="KUI51" t="s">
        <v>210</v>
      </c>
      <c r="KUJ51" t="s">
        <v>210</v>
      </c>
      <c r="KUK51" t="s">
        <v>210</v>
      </c>
      <c r="KUL51" t="s">
        <v>210</v>
      </c>
      <c r="KUM51" t="s">
        <v>210</v>
      </c>
      <c r="KUN51" t="s">
        <v>210</v>
      </c>
      <c r="KUO51" t="s">
        <v>210</v>
      </c>
      <c r="KUP51" t="s">
        <v>210</v>
      </c>
      <c r="KUQ51" t="s">
        <v>210</v>
      </c>
      <c r="KUR51" t="s">
        <v>210</v>
      </c>
      <c r="KUS51" t="s">
        <v>210</v>
      </c>
      <c r="KUT51" t="s">
        <v>210</v>
      </c>
      <c r="KUU51" t="s">
        <v>210</v>
      </c>
      <c r="KUV51" t="s">
        <v>210</v>
      </c>
      <c r="KUW51" t="s">
        <v>210</v>
      </c>
      <c r="KUX51" t="s">
        <v>210</v>
      </c>
      <c r="KUY51" t="s">
        <v>210</v>
      </c>
      <c r="KUZ51" t="s">
        <v>210</v>
      </c>
      <c r="KVA51" t="s">
        <v>210</v>
      </c>
      <c r="KVB51" t="s">
        <v>210</v>
      </c>
      <c r="KVC51" t="s">
        <v>210</v>
      </c>
      <c r="KVD51" t="s">
        <v>210</v>
      </c>
      <c r="KVE51" t="s">
        <v>210</v>
      </c>
      <c r="KVF51" t="s">
        <v>210</v>
      </c>
      <c r="KVG51" t="s">
        <v>210</v>
      </c>
      <c r="KVH51" t="s">
        <v>210</v>
      </c>
      <c r="KVI51" t="s">
        <v>210</v>
      </c>
      <c r="KVJ51" t="s">
        <v>210</v>
      </c>
      <c r="KVK51" t="s">
        <v>210</v>
      </c>
      <c r="KVL51" t="s">
        <v>210</v>
      </c>
      <c r="KVM51" t="s">
        <v>210</v>
      </c>
      <c r="KVN51" t="s">
        <v>210</v>
      </c>
      <c r="KVO51" t="s">
        <v>210</v>
      </c>
      <c r="KVP51" t="s">
        <v>210</v>
      </c>
      <c r="KVQ51" t="s">
        <v>210</v>
      </c>
      <c r="KVR51" t="s">
        <v>210</v>
      </c>
      <c r="KVS51" t="s">
        <v>210</v>
      </c>
      <c r="KVT51" t="s">
        <v>210</v>
      </c>
      <c r="KVU51" t="s">
        <v>210</v>
      </c>
      <c r="KVV51" t="s">
        <v>210</v>
      </c>
      <c r="KVW51" t="s">
        <v>210</v>
      </c>
      <c r="KVX51" t="s">
        <v>210</v>
      </c>
      <c r="KVY51" t="s">
        <v>210</v>
      </c>
      <c r="KVZ51" t="s">
        <v>210</v>
      </c>
      <c r="KWA51" t="s">
        <v>210</v>
      </c>
      <c r="KWB51" t="s">
        <v>210</v>
      </c>
      <c r="KWC51" t="s">
        <v>210</v>
      </c>
      <c r="KWD51" t="s">
        <v>210</v>
      </c>
      <c r="KWE51" t="s">
        <v>210</v>
      </c>
      <c r="KWF51" t="s">
        <v>210</v>
      </c>
      <c r="KWG51" t="s">
        <v>210</v>
      </c>
      <c r="KWH51" t="s">
        <v>210</v>
      </c>
      <c r="KWI51" t="s">
        <v>210</v>
      </c>
      <c r="KWJ51" t="s">
        <v>210</v>
      </c>
      <c r="KWK51" t="s">
        <v>210</v>
      </c>
      <c r="KWL51" t="s">
        <v>210</v>
      </c>
      <c r="KWM51" t="s">
        <v>210</v>
      </c>
      <c r="KWN51" t="s">
        <v>210</v>
      </c>
      <c r="KWO51" t="s">
        <v>210</v>
      </c>
      <c r="KWP51" t="s">
        <v>210</v>
      </c>
      <c r="KWQ51" t="s">
        <v>210</v>
      </c>
      <c r="KWR51" t="s">
        <v>210</v>
      </c>
      <c r="KWS51" t="s">
        <v>210</v>
      </c>
      <c r="KWT51" t="s">
        <v>210</v>
      </c>
      <c r="KWU51" t="s">
        <v>210</v>
      </c>
      <c r="KWV51" t="s">
        <v>210</v>
      </c>
      <c r="KWW51" t="s">
        <v>210</v>
      </c>
      <c r="KWX51" t="s">
        <v>210</v>
      </c>
      <c r="KWY51" t="s">
        <v>210</v>
      </c>
      <c r="KWZ51" t="s">
        <v>210</v>
      </c>
      <c r="KXA51" t="s">
        <v>210</v>
      </c>
      <c r="KXB51" t="s">
        <v>210</v>
      </c>
      <c r="KXC51" t="s">
        <v>210</v>
      </c>
      <c r="KXD51" t="s">
        <v>210</v>
      </c>
      <c r="KXE51" t="s">
        <v>210</v>
      </c>
      <c r="KXF51" t="s">
        <v>210</v>
      </c>
      <c r="KXG51" t="s">
        <v>210</v>
      </c>
      <c r="KXH51" t="s">
        <v>210</v>
      </c>
      <c r="KXI51" t="s">
        <v>210</v>
      </c>
      <c r="KXJ51" t="s">
        <v>210</v>
      </c>
      <c r="KXK51" t="s">
        <v>210</v>
      </c>
      <c r="KXL51" t="s">
        <v>210</v>
      </c>
      <c r="KXM51" t="s">
        <v>210</v>
      </c>
      <c r="KXN51" t="s">
        <v>210</v>
      </c>
      <c r="KXO51" t="s">
        <v>210</v>
      </c>
      <c r="KXP51" t="s">
        <v>210</v>
      </c>
      <c r="KXQ51" t="s">
        <v>210</v>
      </c>
      <c r="KXR51" t="s">
        <v>210</v>
      </c>
      <c r="KXS51" t="s">
        <v>210</v>
      </c>
      <c r="KXT51" t="s">
        <v>210</v>
      </c>
      <c r="KXU51" t="s">
        <v>210</v>
      </c>
      <c r="KXV51" t="s">
        <v>210</v>
      </c>
      <c r="KXW51" t="s">
        <v>210</v>
      </c>
      <c r="KXX51" t="s">
        <v>210</v>
      </c>
      <c r="KXY51" t="s">
        <v>210</v>
      </c>
      <c r="KXZ51" t="s">
        <v>210</v>
      </c>
      <c r="KYA51" t="s">
        <v>210</v>
      </c>
      <c r="KYB51" t="s">
        <v>210</v>
      </c>
      <c r="KYC51" t="s">
        <v>210</v>
      </c>
      <c r="KYD51" t="s">
        <v>210</v>
      </c>
      <c r="KYE51" t="s">
        <v>210</v>
      </c>
      <c r="KYF51" t="s">
        <v>210</v>
      </c>
      <c r="KYG51" t="s">
        <v>210</v>
      </c>
      <c r="KYH51" t="s">
        <v>210</v>
      </c>
      <c r="KYI51" t="s">
        <v>210</v>
      </c>
      <c r="KYJ51" t="s">
        <v>210</v>
      </c>
      <c r="KYK51" t="s">
        <v>210</v>
      </c>
      <c r="KYL51" t="s">
        <v>210</v>
      </c>
      <c r="KYM51" t="s">
        <v>210</v>
      </c>
      <c r="KYN51" t="s">
        <v>210</v>
      </c>
      <c r="KYO51" t="s">
        <v>210</v>
      </c>
      <c r="KYP51" t="s">
        <v>210</v>
      </c>
      <c r="KYQ51" t="s">
        <v>210</v>
      </c>
      <c r="KYR51" t="s">
        <v>210</v>
      </c>
      <c r="KYS51" t="s">
        <v>210</v>
      </c>
      <c r="KYT51" t="s">
        <v>210</v>
      </c>
      <c r="KYU51" t="s">
        <v>210</v>
      </c>
      <c r="KYV51" t="s">
        <v>210</v>
      </c>
      <c r="KYW51" t="s">
        <v>210</v>
      </c>
      <c r="KYX51" t="s">
        <v>210</v>
      </c>
      <c r="KYY51" t="s">
        <v>210</v>
      </c>
      <c r="KYZ51" t="s">
        <v>210</v>
      </c>
      <c r="KZA51" t="s">
        <v>210</v>
      </c>
      <c r="KZB51" t="s">
        <v>210</v>
      </c>
      <c r="KZC51" t="s">
        <v>210</v>
      </c>
      <c r="KZD51" t="s">
        <v>210</v>
      </c>
      <c r="KZE51" t="s">
        <v>210</v>
      </c>
      <c r="KZF51" t="s">
        <v>210</v>
      </c>
      <c r="KZG51" t="s">
        <v>210</v>
      </c>
      <c r="KZH51" t="s">
        <v>210</v>
      </c>
      <c r="KZI51" t="s">
        <v>210</v>
      </c>
      <c r="KZJ51" t="s">
        <v>210</v>
      </c>
      <c r="KZK51" t="s">
        <v>210</v>
      </c>
      <c r="KZL51" t="s">
        <v>210</v>
      </c>
      <c r="KZM51" t="s">
        <v>210</v>
      </c>
      <c r="KZN51" t="s">
        <v>210</v>
      </c>
      <c r="KZO51" t="s">
        <v>210</v>
      </c>
      <c r="KZP51" t="s">
        <v>210</v>
      </c>
      <c r="KZQ51" t="s">
        <v>210</v>
      </c>
      <c r="KZR51" t="s">
        <v>210</v>
      </c>
      <c r="KZS51" t="s">
        <v>210</v>
      </c>
      <c r="KZT51" t="s">
        <v>210</v>
      </c>
      <c r="KZU51" t="s">
        <v>210</v>
      </c>
      <c r="KZV51" t="s">
        <v>210</v>
      </c>
      <c r="KZW51" t="s">
        <v>210</v>
      </c>
      <c r="KZX51" t="s">
        <v>210</v>
      </c>
      <c r="KZY51" t="s">
        <v>210</v>
      </c>
      <c r="KZZ51" t="s">
        <v>210</v>
      </c>
      <c r="LAA51" t="s">
        <v>210</v>
      </c>
      <c r="LAB51" t="s">
        <v>210</v>
      </c>
      <c r="LAC51" t="s">
        <v>210</v>
      </c>
      <c r="LAD51" t="s">
        <v>210</v>
      </c>
      <c r="LAE51" t="s">
        <v>210</v>
      </c>
      <c r="LAF51" t="s">
        <v>210</v>
      </c>
      <c r="LAG51" t="s">
        <v>210</v>
      </c>
      <c r="LAH51" t="s">
        <v>210</v>
      </c>
      <c r="LAI51" t="s">
        <v>210</v>
      </c>
      <c r="LAJ51" t="s">
        <v>210</v>
      </c>
      <c r="LAK51" t="s">
        <v>210</v>
      </c>
      <c r="LAL51" t="s">
        <v>210</v>
      </c>
      <c r="LAM51" t="s">
        <v>210</v>
      </c>
      <c r="LAN51" t="s">
        <v>210</v>
      </c>
      <c r="LAO51" t="s">
        <v>210</v>
      </c>
      <c r="LAP51" t="s">
        <v>210</v>
      </c>
      <c r="LAQ51" t="s">
        <v>210</v>
      </c>
      <c r="LAR51" t="s">
        <v>210</v>
      </c>
      <c r="LAS51" t="s">
        <v>210</v>
      </c>
      <c r="LAT51" t="s">
        <v>210</v>
      </c>
      <c r="LAU51" t="s">
        <v>210</v>
      </c>
      <c r="LAV51" t="s">
        <v>210</v>
      </c>
      <c r="LAW51" t="s">
        <v>210</v>
      </c>
      <c r="LAX51" t="s">
        <v>210</v>
      </c>
      <c r="LAY51" t="s">
        <v>210</v>
      </c>
      <c r="LAZ51" t="s">
        <v>210</v>
      </c>
      <c r="LBA51" t="s">
        <v>210</v>
      </c>
      <c r="LBB51" t="s">
        <v>210</v>
      </c>
      <c r="LBC51" t="s">
        <v>210</v>
      </c>
      <c r="LBD51" t="s">
        <v>210</v>
      </c>
      <c r="LBE51" t="s">
        <v>210</v>
      </c>
      <c r="LBF51" t="s">
        <v>210</v>
      </c>
      <c r="LBG51" t="s">
        <v>210</v>
      </c>
      <c r="LBH51" t="s">
        <v>210</v>
      </c>
      <c r="LBI51" t="s">
        <v>210</v>
      </c>
      <c r="LBJ51" t="s">
        <v>210</v>
      </c>
      <c r="LBK51" t="s">
        <v>210</v>
      </c>
      <c r="LBL51" t="s">
        <v>210</v>
      </c>
      <c r="LBM51" t="s">
        <v>210</v>
      </c>
      <c r="LBN51" t="s">
        <v>210</v>
      </c>
      <c r="LBO51" t="s">
        <v>210</v>
      </c>
      <c r="LBP51" t="s">
        <v>210</v>
      </c>
      <c r="LBQ51" t="s">
        <v>210</v>
      </c>
      <c r="LBR51" t="s">
        <v>210</v>
      </c>
      <c r="LBS51" t="s">
        <v>210</v>
      </c>
      <c r="LBT51" t="s">
        <v>210</v>
      </c>
      <c r="LBU51" t="s">
        <v>210</v>
      </c>
      <c r="LBV51" t="s">
        <v>210</v>
      </c>
      <c r="LBW51" t="s">
        <v>210</v>
      </c>
      <c r="LBX51" t="s">
        <v>210</v>
      </c>
      <c r="LBY51" t="s">
        <v>210</v>
      </c>
      <c r="LBZ51" t="s">
        <v>210</v>
      </c>
      <c r="LCA51" t="s">
        <v>210</v>
      </c>
      <c r="LCB51" t="s">
        <v>210</v>
      </c>
      <c r="LCC51" t="s">
        <v>210</v>
      </c>
      <c r="LCD51" t="s">
        <v>210</v>
      </c>
      <c r="LCE51" t="s">
        <v>210</v>
      </c>
      <c r="LCF51" t="s">
        <v>210</v>
      </c>
      <c r="LCG51" t="s">
        <v>210</v>
      </c>
      <c r="LCH51" t="s">
        <v>210</v>
      </c>
      <c r="LCI51" t="s">
        <v>210</v>
      </c>
      <c r="LCJ51" t="s">
        <v>210</v>
      </c>
      <c r="LCK51" t="s">
        <v>210</v>
      </c>
      <c r="LCL51" t="s">
        <v>210</v>
      </c>
      <c r="LCM51" t="s">
        <v>210</v>
      </c>
      <c r="LCN51" t="s">
        <v>210</v>
      </c>
      <c r="LCO51" t="s">
        <v>210</v>
      </c>
      <c r="LCP51" t="s">
        <v>210</v>
      </c>
      <c r="LCQ51" t="s">
        <v>210</v>
      </c>
      <c r="LCR51" t="s">
        <v>210</v>
      </c>
      <c r="LCS51" t="s">
        <v>210</v>
      </c>
      <c r="LCT51" t="s">
        <v>210</v>
      </c>
      <c r="LCU51" t="s">
        <v>210</v>
      </c>
      <c r="LCV51" t="s">
        <v>210</v>
      </c>
      <c r="LCW51" t="s">
        <v>210</v>
      </c>
      <c r="LCX51" t="s">
        <v>210</v>
      </c>
      <c r="LCY51" t="s">
        <v>210</v>
      </c>
      <c r="LCZ51" t="s">
        <v>210</v>
      </c>
      <c r="LDA51" t="s">
        <v>210</v>
      </c>
      <c r="LDB51" t="s">
        <v>210</v>
      </c>
      <c r="LDC51" t="s">
        <v>210</v>
      </c>
      <c r="LDD51" t="s">
        <v>210</v>
      </c>
      <c r="LDE51" t="s">
        <v>210</v>
      </c>
      <c r="LDF51" t="s">
        <v>210</v>
      </c>
      <c r="LDG51" t="s">
        <v>210</v>
      </c>
      <c r="LDH51" t="s">
        <v>210</v>
      </c>
      <c r="LDI51" t="s">
        <v>210</v>
      </c>
      <c r="LDJ51" t="s">
        <v>210</v>
      </c>
      <c r="LDK51" t="s">
        <v>210</v>
      </c>
      <c r="LDL51" t="s">
        <v>210</v>
      </c>
      <c r="LDM51" t="s">
        <v>210</v>
      </c>
      <c r="LDN51" t="s">
        <v>210</v>
      </c>
      <c r="LDO51" t="s">
        <v>210</v>
      </c>
      <c r="LDP51" t="s">
        <v>210</v>
      </c>
      <c r="LDQ51" t="s">
        <v>210</v>
      </c>
      <c r="LDR51" t="s">
        <v>210</v>
      </c>
      <c r="LDS51" t="s">
        <v>210</v>
      </c>
      <c r="LDT51" t="s">
        <v>210</v>
      </c>
      <c r="LDU51" t="s">
        <v>210</v>
      </c>
      <c r="LDV51" t="s">
        <v>210</v>
      </c>
      <c r="LDW51" t="s">
        <v>210</v>
      </c>
      <c r="LDX51" t="s">
        <v>210</v>
      </c>
      <c r="LDY51" t="s">
        <v>210</v>
      </c>
      <c r="LDZ51" t="s">
        <v>210</v>
      </c>
      <c r="LEA51" t="s">
        <v>210</v>
      </c>
      <c r="LEB51" t="s">
        <v>210</v>
      </c>
      <c r="LEC51" t="s">
        <v>210</v>
      </c>
      <c r="LED51" t="s">
        <v>210</v>
      </c>
      <c r="LEE51" t="s">
        <v>210</v>
      </c>
      <c r="LEF51" t="s">
        <v>210</v>
      </c>
      <c r="LEG51" t="s">
        <v>210</v>
      </c>
      <c r="LEH51" t="s">
        <v>210</v>
      </c>
      <c r="LEI51" t="s">
        <v>210</v>
      </c>
      <c r="LEJ51" t="s">
        <v>210</v>
      </c>
      <c r="LEK51" t="s">
        <v>210</v>
      </c>
      <c r="LEL51" t="s">
        <v>210</v>
      </c>
      <c r="LEM51" t="s">
        <v>210</v>
      </c>
      <c r="LEN51" t="s">
        <v>210</v>
      </c>
      <c r="LEO51" t="s">
        <v>210</v>
      </c>
      <c r="LEP51" t="s">
        <v>210</v>
      </c>
      <c r="LEQ51" t="s">
        <v>210</v>
      </c>
      <c r="LER51" t="s">
        <v>210</v>
      </c>
      <c r="LES51" t="s">
        <v>210</v>
      </c>
      <c r="LET51" t="s">
        <v>210</v>
      </c>
      <c r="LEU51" t="s">
        <v>210</v>
      </c>
      <c r="LEV51" t="s">
        <v>210</v>
      </c>
      <c r="LEW51" t="s">
        <v>210</v>
      </c>
      <c r="LEX51" t="s">
        <v>210</v>
      </c>
      <c r="LEY51" t="s">
        <v>210</v>
      </c>
      <c r="LEZ51" t="s">
        <v>210</v>
      </c>
      <c r="LFA51" t="s">
        <v>210</v>
      </c>
      <c r="LFB51" t="s">
        <v>210</v>
      </c>
      <c r="LFC51" t="s">
        <v>210</v>
      </c>
      <c r="LFD51" t="s">
        <v>210</v>
      </c>
      <c r="LFE51" t="s">
        <v>210</v>
      </c>
      <c r="LFF51" t="s">
        <v>210</v>
      </c>
      <c r="LFG51" t="s">
        <v>210</v>
      </c>
      <c r="LFH51" t="s">
        <v>210</v>
      </c>
      <c r="LFI51" t="s">
        <v>210</v>
      </c>
      <c r="LFJ51" t="s">
        <v>210</v>
      </c>
      <c r="LFK51" t="s">
        <v>210</v>
      </c>
      <c r="LFL51" t="s">
        <v>210</v>
      </c>
      <c r="LFM51" t="s">
        <v>210</v>
      </c>
      <c r="LFN51" t="s">
        <v>210</v>
      </c>
      <c r="LFO51" t="s">
        <v>210</v>
      </c>
      <c r="LFP51" t="s">
        <v>210</v>
      </c>
      <c r="LFQ51" t="s">
        <v>210</v>
      </c>
      <c r="LFR51" t="s">
        <v>210</v>
      </c>
      <c r="LFS51" t="s">
        <v>210</v>
      </c>
      <c r="LFT51" t="s">
        <v>210</v>
      </c>
      <c r="LFU51" t="s">
        <v>210</v>
      </c>
      <c r="LFV51" t="s">
        <v>210</v>
      </c>
      <c r="LFW51" t="s">
        <v>210</v>
      </c>
      <c r="LFX51" t="s">
        <v>210</v>
      </c>
      <c r="LFY51" t="s">
        <v>210</v>
      </c>
      <c r="LFZ51" t="s">
        <v>210</v>
      </c>
      <c r="LGA51" t="s">
        <v>210</v>
      </c>
      <c r="LGB51" t="s">
        <v>210</v>
      </c>
      <c r="LGC51" t="s">
        <v>210</v>
      </c>
      <c r="LGD51" t="s">
        <v>210</v>
      </c>
      <c r="LGE51" t="s">
        <v>210</v>
      </c>
      <c r="LGF51" t="s">
        <v>210</v>
      </c>
      <c r="LGG51" t="s">
        <v>210</v>
      </c>
      <c r="LGH51" t="s">
        <v>210</v>
      </c>
      <c r="LGI51" t="s">
        <v>210</v>
      </c>
      <c r="LGJ51" t="s">
        <v>210</v>
      </c>
      <c r="LGK51" t="s">
        <v>210</v>
      </c>
      <c r="LGL51" t="s">
        <v>210</v>
      </c>
      <c r="LGM51" t="s">
        <v>210</v>
      </c>
      <c r="LGN51" t="s">
        <v>210</v>
      </c>
      <c r="LGO51" t="s">
        <v>210</v>
      </c>
      <c r="LGP51" t="s">
        <v>210</v>
      </c>
      <c r="LGQ51" t="s">
        <v>210</v>
      </c>
      <c r="LGR51" t="s">
        <v>210</v>
      </c>
      <c r="LGS51" t="s">
        <v>210</v>
      </c>
      <c r="LGT51" t="s">
        <v>210</v>
      </c>
      <c r="LGU51" t="s">
        <v>210</v>
      </c>
      <c r="LGV51" t="s">
        <v>210</v>
      </c>
      <c r="LGW51" t="s">
        <v>210</v>
      </c>
      <c r="LGX51" t="s">
        <v>210</v>
      </c>
      <c r="LGY51" t="s">
        <v>210</v>
      </c>
      <c r="LGZ51" t="s">
        <v>210</v>
      </c>
      <c r="LHA51" t="s">
        <v>210</v>
      </c>
      <c r="LHB51" t="s">
        <v>210</v>
      </c>
      <c r="LHC51" t="s">
        <v>210</v>
      </c>
      <c r="LHD51" t="s">
        <v>210</v>
      </c>
      <c r="LHE51" t="s">
        <v>210</v>
      </c>
      <c r="LHF51" t="s">
        <v>210</v>
      </c>
      <c r="LHG51" t="s">
        <v>210</v>
      </c>
      <c r="LHH51" t="s">
        <v>210</v>
      </c>
      <c r="LHI51" t="s">
        <v>210</v>
      </c>
      <c r="LHJ51" t="s">
        <v>210</v>
      </c>
      <c r="LHK51" t="s">
        <v>210</v>
      </c>
      <c r="LHL51" t="s">
        <v>210</v>
      </c>
      <c r="LHM51" t="s">
        <v>210</v>
      </c>
      <c r="LHN51" t="s">
        <v>210</v>
      </c>
      <c r="LHO51" t="s">
        <v>210</v>
      </c>
      <c r="LHP51" t="s">
        <v>210</v>
      </c>
      <c r="LHQ51" t="s">
        <v>210</v>
      </c>
      <c r="LHR51" t="s">
        <v>210</v>
      </c>
      <c r="LHS51" t="s">
        <v>210</v>
      </c>
      <c r="LHT51" t="s">
        <v>210</v>
      </c>
      <c r="LHU51" t="s">
        <v>210</v>
      </c>
      <c r="LHV51" t="s">
        <v>210</v>
      </c>
      <c r="LHW51" t="s">
        <v>210</v>
      </c>
      <c r="LHX51" t="s">
        <v>210</v>
      </c>
      <c r="LHY51" t="s">
        <v>210</v>
      </c>
      <c r="LHZ51" t="s">
        <v>210</v>
      </c>
      <c r="LIA51" t="s">
        <v>210</v>
      </c>
      <c r="LIB51" t="s">
        <v>210</v>
      </c>
      <c r="LIC51" t="s">
        <v>210</v>
      </c>
      <c r="LID51" t="s">
        <v>210</v>
      </c>
      <c r="LIE51" t="s">
        <v>210</v>
      </c>
      <c r="LIF51" t="s">
        <v>210</v>
      </c>
      <c r="LIG51" t="s">
        <v>210</v>
      </c>
      <c r="LIH51" t="s">
        <v>210</v>
      </c>
      <c r="LII51" t="s">
        <v>210</v>
      </c>
      <c r="LIJ51" t="s">
        <v>210</v>
      </c>
      <c r="LIK51" t="s">
        <v>210</v>
      </c>
      <c r="LIL51" t="s">
        <v>210</v>
      </c>
      <c r="LIM51" t="s">
        <v>210</v>
      </c>
      <c r="LIN51" t="s">
        <v>210</v>
      </c>
      <c r="LIO51" t="s">
        <v>210</v>
      </c>
      <c r="LIP51" t="s">
        <v>210</v>
      </c>
      <c r="LIQ51" t="s">
        <v>210</v>
      </c>
      <c r="LIR51" t="s">
        <v>210</v>
      </c>
      <c r="LIS51" t="s">
        <v>210</v>
      </c>
      <c r="LIT51" t="s">
        <v>210</v>
      </c>
      <c r="LIU51" t="s">
        <v>210</v>
      </c>
      <c r="LIV51" t="s">
        <v>210</v>
      </c>
      <c r="LIW51" t="s">
        <v>210</v>
      </c>
      <c r="LIX51" t="s">
        <v>210</v>
      </c>
      <c r="LIY51" t="s">
        <v>210</v>
      </c>
      <c r="LIZ51" t="s">
        <v>210</v>
      </c>
      <c r="LJA51" t="s">
        <v>210</v>
      </c>
      <c r="LJB51" t="s">
        <v>210</v>
      </c>
      <c r="LJC51" t="s">
        <v>210</v>
      </c>
      <c r="LJD51" t="s">
        <v>210</v>
      </c>
      <c r="LJE51" t="s">
        <v>210</v>
      </c>
      <c r="LJF51" t="s">
        <v>210</v>
      </c>
      <c r="LJG51" t="s">
        <v>210</v>
      </c>
      <c r="LJH51" t="s">
        <v>210</v>
      </c>
      <c r="LJI51" t="s">
        <v>210</v>
      </c>
      <c r="LJJ51" t="s">
        <v>210</v>
      </c>
      <c r="LJK51" t="s">
        <v>210</v>
      </c>
      <c r="LJL51" t="s">
        <v>210</v>
      </c>
      <c r="LJM51" t="s">
        <v>210</v>
      </c>
      <c r="LJN51" t="s">
        <v>210</v>
      </c>
      <c r="LJO51" t="s">
        <v>210</v>
      </c>
      <c r="LJP51" t="s">
        <v>210</v>
      </c>
      <c r="LJQ51" t="s">
        <v>210</v>
      </c>
      <c r="LJR51" t="s">
        <v>210</v>
      </c>
      <c r="LJS51" t="s">
        <v>210</v>
      </c>
      <c r="LJT51" t="s">
        <v>210</v>
      </c>
      <c r="LJU51" t="s">
        <v>210</v>
      </c>
      <c r="LJV51" t="s">
        <v>210</v>
      </c>
      <c r="LJW51" t="s">
        <v>210</v>
      </c>
      <c r="LJX51" t="s">
        <v>210</v>
      </c>
      <c r="LJY51" t="s">
        <v>210</v>
      </c>
      <c r="LJZ51" t="s">
        <v>210</v>
      </c>
      <c r="LKA51" t="s">
        <v>210</v>
      </c>
      <c r="LKB51" t="s">
        <v>210</v>
      </c>
      <c r="LKC51" t="s">
        <v>210</v>
      </c>
      <c r="LKD51" t="s">
        <v>210</v>
      </c>
      <c r="LKE51" t="s">
        <v>210</v>
      </c>
      <c r="LKF51" t="s">
        <v>210</v>
      </c>
      <c r="LKG51" t="s">
        <v>210</v>
      </c>
      <c r="LKH51" t="s">
        <v>210</v>
      </c>
      <c r="LKI51" t="s">
        <v>210</v>
      </c>
      <c r="LKJ51" t="s">
        <v>210</v>
      </c>
      <c r="LKK51" t="s">
        <v>210</v>
      </c>
      <c r="LKL51" t="s">
        <v>210</v>
      </c>
      <c r="LKM51" t="s">
        <v>210</v>
      </c>
      <c r="LKN51" t="s">
        <v>210</v>
      </c>
      <c r="LKO51" t="s">
        <v>210</v>
      </c>
      <c r="LKP51" t="s">
        <v>210</v>
      </c>
      <c r="LKQ51" t="s">
        <v>210</v>
      </c>
      <c r="LKR51" t="s">
        <v>210</v>
      </c>
      <c r="LKS51" t="s">
        <v>210</v>
      </c>
      <c r="LKT51" t="s">
        <v>210</v>
      </c>
      <c r="LKU51" t="s">
        <v>210</v>
      </c>
      <c r="LKV51" t="s">
        <v>210</v>
      </c>
      <c r="LKW51" t="s">
        <v>210</v>
      </c>
      <c r="LKX51" t="s">
        <v>210</v>
      </c>
      <c r="LKY51" t="s">
        <v>210</v>
      </c>
      <c r="LKZ51" t="s">
        <v>210</v>
      </c>
      <c r="LLA51" t="s">
        <v>210</v>
      </c>
      <c r="LLB51" t="s">
        <v>210</v>
      </c>
      <c r="LLC51" t="s">
        <v>210</v>
      </c>
      <c r="LLD51" t="s">
        <v>210</v>
      </c>
      <c r="LLE51" t="s">
        <v>210</v>
      </c>
      <c r="LLF51" t="s">
        <v>210</v>
      </c>
      <c r="LLG51" t="s">
        <v>210</v>
      </c>
      <c r="LLH51" t="s">
        <v>210</v>
      </c>
      <c r="LLI51" t="s">
        <v>210</v>
      </c>
      <c r="LLJ51" t="s">
        <v>210</v>
      </c>
      <c r="LLK51" t="s">
        <v>210</v>
      </c>
      <c r="LLL51" t="s">
        <v>210</v>
      </c>
      <c r="LLM51" t="s">
        <v>210</v>
      </c>
      <c r="LLN51" t="s">
        <v>210</v>
      </c>
      <c r="LLO51" t="s">
        <v>210</v>
      </c>
      <c r="LLP51" t="s">
        <v>210</v>
      </c>
      <c r="LLQ51" t="s">
        <v>210</v>
      </c>
      <c r="LLR51" t="s">
        <v>210</v>
      </c>
      <c r="LLS51" t="s">
        <v>210</v>
      </c>
      <c r="LLT51" t="s">
        <v>210</v>
      </c>
      <c r="LLU51" t="s">
        <v>210</v>
      </c>
      <c r="LLV51" t="s">
        <v>210</v>
      </c>
      <c r="LLW51" t="s">
        <v>210</v>
      </c>
      <c r="LLX51" t="s">
        <v>210</v>
      </c>
      <c r="LLY51" t="s">
        <v>210</v>
      </c>
      <c r="LLZ51" t="s">
        <v>210</v>
      </c>
      <c r="LMA51" t="s">
        <v>210</v>
      </c>
      <c r="LMB51" t="s">
        <v>210</v>
      </c>
      <c r="LMC51" t="s">
        <v>210</v>
      </c>
      <c r="LMD51" t="s">
        <v>210</v>
      </c>
      <c r="LME51" t="s">
        <v>210</v>
      </c>
      <c r="LMF51" t="s">
        <v>210</v>
      </c>
      <c r="LMG51" t="s">
        <v>210</v>
      </c>
      <c r="LMH51" t="s">
        <v>210</v>
      </c>
      <c r="LMI51" t="s">
        <v>210</v>
      </c>
      <c r="LMJ51" t="s">
        <v>210</v>
      </c>
      <c r="LMK51" t="s">
        <v>210</v>
      </c>
      <c r="LML51" t="s">
        <v>210</v>
      </c>
      <c r="LMM51" t="s">
        <v>210</v>
      </c>
      <c r="LMN51" t="s">
        <v>210</v>
      </c>
      <c r="LMO51" t="s">
        <v>210</v>
      </c>
      <c r="LMP51" t="s">
        <v>210</v>
      </c>
      <c r="LMQ51" t="s">
        <v>210</v>
      </c>
      <c r="LMR51" t="s">
        <v>210</v>
      </c>
      <c r="LMS51" t="s">
        <v>210</v>
      </c>
      <c r="LMT51" t="s">
        <v>210</v>
      </c>
      <c r="LMU51" t="s">
        <v>210</v>
      </c>
      <c r="LMV51" t="s">
        <v>210</v>
      </c>
      <c r="LMW51" t="s">
        <v>210</v>
      </c>
      <c r="LMX51" t="s">
        <v>210</v>
      </c>
      <c r="LMY51" t="s">
        <v>210</v>
      </c>
      <c r="LMZ51" t="s">
        <v>210</v>
      </c>
      <c r="LNA51" t="s">
        <v>210</v>
      </c>
      <c r="LNB51" t="s">
        <v>210</v>
      </c>
      <c r="LNC51" t="s">
        <v>210</v>
      </c>
      <c r="LND51" t="s">
        <v>210</v>
      </c>
      <c r="LNE51" t="s">
        <v>210</v>
      </c>
      <c r="LNF51" t="s">
        <v>210</v>
      </c>
      <c r="LNG51" t="s">
        <v>210</v>
      </c>
      <c r="LNH51" t="s">
        <v>210</v>
      </c>
      <c r="LNI51" t="s">
        <v>210</v>
      </c>
      <c r="LNJ51" t="s">
        <v>210</v>
      </c>
      <c r="LNK51" t="s">
        <v>210</v>
      </c>
      <c r="LNL51" t="s">
        <v>210</v>
      </c>
      <c r="LNM51" t="s">
        <v>210</v>
      </c>
      <c r="LNN51" t="s">
        <v>210</v>
      </c>
      <c r="LNO51" t="s">
        <v>210</v>
      </c>
      <c r="LNP51" t="s">
        <v>210</v>
      </c>
      <c r="LNQ51" t="s">
        <v>210</v>
      </c>
      <c r="LNR51" t="s">
        <v>210</v>
      </c>
      <c r="LNS51" t="s">
        <v>210</v>
      </c>
      <c r="LNT51" t="s">
        <v>210</v>
      </c>
      <c r="LNU51" t="s">
        <v>210</v>
      </c>
      <c r="LNV51" t="s">
        <v>210</v>
      </c>
      <c r="LNW51" t="s">
        <v>210</v>
      </c>
      <c r="LNX51" t="s">
        <v>210</v>
      </c>
      <c r="LNY51" t="s">
        <v>210</v>
      </c>
      <c r="LNZ51" t="s">
        <v>210</v>
      </c>
      <c r="LOA51" t="s">
        <v>210</v>
      </c>
      <c r="LOB51" t="s">
        <v>210</v>
      </c>
      <c r="LOC51" t="s">
        <v>210</v>
      </c>
      <c r="LOD51" t="s">
        <v>210</v>
      </c>
      <c r="LOE51" t="s">
        <v>210</v>
      </c>
      <c r="LOF51" t="s">
        <v>210</v>
      </c>
      <c r="LOG51" t="s">
        <v>210</v>
      </c>
      <c r="LOH51" t="s">
        <v>210</v>
      </c>
      <c r="LOI51" t="s">
        <v>210</v>
      </c>
      <c r="LOJ51" t="s">
        <v>210</v>
      </c>
      <c r="LOK51" t="s">
        <v>210</v>
      </c>
      <c r="LOL51" t="s">
        <v>210</v>
      </c>
      <c r="LOM51" t="s">
        <v>210</v>
      </c>
      <c r="LON51" t="s">
        <v>210</v>
      </c>
      <c r="LOO51" t="s">
        <v>210</v>
      </c>
      <c r="LOP51" t="s">
        <v>210</v>
      </c>
      <c r="LOQ51" t="s">
        <v>210</v>
      </c>
      <c r="LOR51" t="s">
        <v>210</v>
      </c>
      <c r="LOS51" t="s">
        <v>210</v>
      </c>
      <c r="LOT51" t="s">
        <v>210</v>
      </c>
      <c r="LOU51" t="s">
        <v>210</v>
      </c>
      <c r="LOV51" t="s">
        <v>210</v>
      </c>
      <c r="LOW51" t="s">
        <v>210</v>
      </c>
      <c r="LOX51" t="s">
        <v>210</v>
      </c>
      <c r="LOY51" t="s">
        <v>210</v>
      </c>
      <c r="LOZ51" t="s">
        <v>210</v>
      </c>
      <c r="LPA51" t="s">
        <v>210</v>
      </c>
      <c r="LPB51" t="s">
        <v>210</v>
      </c>
      <c r="LPC51" t="s">
        <v>210</v>
      </c>
      <c r="LPD51" t="s">
        <v>210</v>
      </c>
      <c r="LPE51" t="s">
        <v>210</v>
      </c>
      <c r="LPF51" t="s">
        <v>210</v>
      </c>
      <c r="LPG51" t="s">
        <v>210</v>
      </c>
      <c r="LPH51" t="s">
        <v>210</v>
      </c>
      <c r="LPI51" t="s">
        <v>210</v>
      </c>
      <c r="LPJ51" t="s">
        <v>210</v>
      </c>
      <c r="LPK51" t="s">
        <v>210</v>
      </c>
      <c r="LPL51" t="s">
        <v>210</v>
      </c>
      <c r="LPM51" t="s">
        <v>210</v>
      </c>
      <c r="LPN51" t="s">
        <v>210</v>
      </c>
      <c r="LPO51" t="s">
        <v>210</v>
      </c>
      <c r="LPP51" t="s">
        <v>210</v>
      </c>
      <c r="LPQ51" t="s">
        <v>210</v>
      </c>
      <c r="LPR51" t="s">
        <v>210</v>
      </c>
      <c r="LPS51" t="s">
        <v>210</v>
      </c>
      <c r="LPT51" t="s">
        <v>210</v>
      </c>
      <c r="LPU51" t="s">
        <v>210</v>
      </c>
      <c r="LPV51" t="s">
        <v>210</v>
      </c>
      <c r="LPW51" t="s">
        <v>210</v>
      </c>
      <c r="LPX51" t="s">
        <v>210</v>
      </c>
      <c r="LPY51" t="s">
        <v>210</v>
      </c>
      <c r="LPZ51" t="s">
        <v>210</v>
      </c>
      <c r="LQA51" t="s">
        <v>210</v>
      </c>
      <c r="LQB51" t="s">
        <v>210</v>
      </c>
      <c r="LQC51" t="s">
        <v>210</v>
      </c>
      <c r="LQD51" t="s">
        <v>210</v>
      </c>
      <c r="LQE51" t="s">
        <v>210</v>
      </c>
      <c r="LQF51" t="s">
        <v>210</v>
      </c>
      <c r="LQG51" t="s">
        <v>210</v>
      </c>
      <c r="LQH51" t="s">
        <v>210</v>
      </c>
      <c r="LQI51" t="s">
        <v>210</v>
      </c>
      <c r="LQJ51" t="s">
        <v>210</v>
      </c>
      <c r="LQK51" t="s">
        <v>210</v>
      </c>
      <c r="LQL51" t="s">
        <v>210</v>
      </c>
      <c r="LQM51" t="s">
        <v>210</v>
      </c>
      <c r="LQN51" t="s">
        <v>210</v>
      </c>
      <c r="LQO51" t="s">
        <v>210</v>
      </c>
      <c r="LQP51" t="s">
        <v>210</v>
      </c>
      <c r="LQQ51" t="s">
        <v>210</v>
      </c>
      <c r="LQR51" t="s">
        <v>210</v>
      </c>
      <c r="LQS51" t="s">
        <v>210</v>
      </c>
      <c r="LQT51" t="s">
        <v>210</v>
      </c>
      <c r="LQU51" t="s">
        <v>210</v>
      </c>
      <c r="LQV51" t="s">
        <v>210</v>
      </c>
      <c r="LQW51" t="s">
        <v>210</v>
      </c>
      <c r="LQX51" t="s">
        <v>210</v>
      </c>
      <c r="LQY51" t="s">
        <v>210</v>
      </c>
      <c r="LQZ51" t="s">
        <v>210</v>
      </c>
      <c r="LRA51" t="s">
        <v>210</v>
      </c>
      <c r="LRB51" t="s">
        <v>210</v>
      </c>
      <c r="LRC51" t="s">
        <v>210</v>
      </c>
      <c r="LRD51" t="s">
        <v>210</v>
      </c>
      <c r="LRE51" t="s">
        <v>210</v>
      </c>
      <c r="LRF51" t="s">
        <v>210</v>
      </c>
      <c r="LRG51" t="s">
        <v>210</v>
      </c>
      <c r="LRH51" t="s">
        <v>210</v>
      </c>
      <c r="LRI51" t="s">
        <v>210</v>
      </c>
      <c r="LRJ51" t="s">
        <v>210</v>
      </c>
      <c r="LRK51" t="s">
        <v>210</v>
      </c>
      <c r="LRL51" t="s">
        <v>210</v>
      </c>
      <c r="LRM51" t="s">
        <v>210</v>
      </c>
      <c r="LRN51" t="s">
        <v>210</v>
      </c>
      <c r="LRO51" t="s">
        <v>210</v>
      </c>
      <c r="LRP51" t="s">
        <v>210</v>
      </c>
      <c r="LRQ51" t="s">
        <v>210</v>
      </c>
      <c r="LRR51" t="s">
        <v>210</v>
      </c>
      <c r="LRS51" t="s">
        <v>210</v>
      </c>
      <c r="LRT51" t="s">
        <v>210</v>
      </c>
      <c r="LRU51" t="s">
        <v>210</v>
      </c>
      <c r="LRV51" t="s">
        <v>210</v>
      </c>
      <c r="LRW51" t="s">
        <v>210</v>
      </c>
      <c r="LRX51" t="s">
        <v>210</v>
      </c>
      <c r="LRY51" t="s">
        <v>210</v>
      </c>
      <c r="LRZ51" t="s">
        <v>210</v>
      </c>
      <c r="LSA51" t="s">
        <v>210</v>
      </c>
      <c r="LSB51" t="s">
        <v>210</v>
      </c>
      <c r="LSC51" t="s">
        <v>210</v>
      </c>
      <c r="LSD51" t="s">
        <v>210</v>
      </c>
      <c r="LSE51" t="s">
        <v>210</v>
      </c>
      <c r="LSF51" t="s">
        <v>210</v>
      </c>
      <c r="LSG51" t="s">
        <v>210</v>
      </c>
      <c r="LSH51" t="s">
        <v>210</v>
      </c>
      <c r="LSI51" t="s">
        <v>210</v>
      </c>
      <c r="LSJ51" t="s">
        <v>210</v>
      </c>
      <c r="LSK51" t="s">
        <v>210</v>
      </c>
      <c r="LSL51" t="s">
        <v>210</v>
      </c>
      <c r="LSM51" t="s">
        <v>210</v>
      </c>
      <c r="LSN51" t="s">
        <v>210</v>
      </c>
      <c r="LSO51" t="s">
        <v>210</v>
      </c>
      <c r="LSP51" t="s">
        <v>210</v>
      </c>
      <c r="LSQ51" t="s">
        <v>210</v>
      </c>
      <c r="LSR51" t="s">
        <v>210</v>
      </c>
      <c r="LSS51" t="s">
        <v>210</v>
      </c>
      <c r="LST51" t="s">
        <v>210</v>
      </c>
      <c r="LSU51" t="s">
        <v>210</v>
      </c>
      <c r="LSV51" t="s">
        <v>210</v>
      </c>
      <c r="LSW51" t="s">
        <v>210</v>
      </c>
      <c r="LSX51" t="s">
        <v>210</v>
      </c>
      <c r="LSY51" t="s">
        <v>210</v>
      </c>
      <c r="LSZ51" t="s">
        <v>210</v>
      </c>
      <c r="LTA51" t="s">
        <v>210</v>
      </c>
      <c r="LTB51" t="s">
        <v>210</v>
      </c>
      <c r="LTC51" t="s">
        <v>210</v>
      </c>
      <c r="LTD51" t="s">
        <v>210</v>
      </c>
      <c r="LTE51" t="s">
        <v>210</v>
      </c>
      <c r="LTF51" t="s">
        <v>210</v>
      </c>
      <c r="LTG51" t="s">
        <v>210</v>
      </c>
      <c r="LTH51" t="s">
        <v>210</v>
      </c>
      <c r="LTI51" t="s">
        <v>210</v>
      </c>
      <c r="LTJ51" t="s">
        <v>210</v>
      </c>
      <c r="LTK51" t="s">
        <v>210</v>
      </c>
      <c r="LTL51" t="s">
        <v>210</v>
      </c>
      <c r="LTM51" t="s">
        <v>210</v>
      </c>
      <c r="LTN51" t="s">
        <v>210</v>
      </c>
      <c r="LTO51" t="s">
        <v>210</v>
      </c>
      <c r="LTP51" t="s">
        <v>210</v>
      </c>
      <c r="LTQ51" t="s">
        <v>210</v>
      </c>
      <c r="LTR51" t="s">
        <v>210</v>
      </c>
      <c r="LTS51" t="s">
        <v>210</v>
      </c>
      <c r="LTT51" t="s">
        <v>210</v>
      </c>
      <c r="LTU51" t="s">
        <v>210</v>
      </c>
      <c r="LTV51" t="s">
        <v>210</v>
      </c>
      <c r="LTW51" t="s">
        <v>210</v>
      </c>
      <c r="LTX51" t="s">
        <v>210</v>
      </c>
      <c r="LTY51" t="s">
        <v>210</v>
      </c>
      <c r="LTZ51" t="s">
        <v>210</v>
      </c>
      <c r="LUA51" t="s">
        <v>210</v>
      </c>
      <c r="LUB51" t="s">
        <v>210</v>
      </c>
      <c r="LUC51" t="s">
        <v>210</v>
      </c>
      <c r="LUD51" t="s">
        <v>210</v>
      </c>
      <c r="LUE51" t="s">
        <v>210</v>
      </c>
      <c r="LUF51" t="s">
        <v>210</v>
      </c>
      <c r="LUG51" t="s">
        <v>210</v>
      </c>
      <c r="LUH51" t="s">
        <v>210</v>
      </c>
      <c r="LUI51" t="s">
        <v>210</v>
      </c>
      <c r="LUJ51" t="s">
        <v>210</v>
      </c>
      <c r="LUK51" t="s">
        <v>210</v>
      </c>
      <c r="LUL51" t="s">
        <v>210</v>
      </c>
      <c r="LUM51" t="s">
        <v>210</v>
      </c>
      <c r="LUN51" t="s">
        <v>210</v>
      </c>
      <c r="LUO51" t="s">
        <v>210</v>
      </c>
      <c r="LUP51" t="s">
        <v>210</v>
      </c>
      <c r="LUQ51" t="s">
        <v>210</v>
      </c>
      <c r="LUR51" t="s">
        <v>210</v>
      </c>
      <c r="LUS51" t="s">
        <v>210</v>
      </c>
      <c r="LUT51" t="s">
        <v>210</v>
      </c>
      <c r="LUU51" t="s">
        <v>210</v>
      </c>
      <c r="LUV51" t="s">
        <v>210</v>
      </c>
      <c r="LUW51" t="s">
        <v>210</v>
      </c>
      <c r="LUX51" t="s">
        <v>210</v>
      </c>
      <c r="LUY51" t="s">
        <v>210</v>
      </c>
      <c r="LUZ51" t="s">
        <v>210</v>
      </c>
      <c r="LVA51" t="s">
        <v>210</v>
      </c>
      <c r="LVB51" t="s">
        <v>210</v>
      </c>
      <c r="LVC51" t="s">
        <v>210</v>
      </c>
      <c r="LVD51" t="s">
        <v>210</v>
      </c>
      <c r="LVE51" t="s">
        <v>210</v>
      </c>
      <c r="LVF51" t="s">
        <v>210</v>
      </c>
      <c r="LVG51" t="s">
        <v>210</v>
      </c>
      <c r="LVH51" t="s">
        <v>210</v>
      </c>
      <c r="LVI51" t="s">
        <v>210</v>
      </c>
      <c r="LVJ51" t="s">
        <v>210</v>
      </c>
      <c r="LVK51" t="s">
        <v>210</v>
      </c>
      <c r="LVL51" t="s">
        <v>210</v>
      </c>
      <c r="LVM51" t="s">
        <v>210</v>
      </c>
      <c r="LVN51" t="s">
        <v>210</v>
      </c>
      <c r="LVO51" t="s">
        <v>210</v>
      </c>
      <c r="LVP51" t="s">
        <v>210</v>
      </c>
      <c r="LVQ51" t="s">
        <v>210</v>
      </c>
      <c r="LVR51" t="s">
        <v>210</v>
      </c>
      <c r="LVS51" t="s">
        <v>210</v>
      </c>
      <c r="LVT51" t="s">
        <v>210</v>
      </c>
      <c r="LVU51" t="s">
        <v>210</v>
      </c>
      <c r="LVV51" t="s">
        <v>210</v>
      </c>
      <c r="LVW51" t="s">
        <v>210</v>
      </c>
      <c r="LVX51" t="s">
        <v>210</v>
      </c>
      <c r="LVY51" t="s">
        <v>210</v>
      </c>
      <c r="LVZ51" t="s">
        <v>210</v>
      </c>
      <c r="LWA51" t="s">
        <v>210</v>
      </c>
      <c r="LWB51" t="s">
        <v>210</v>
      </c>
      <c r="LWC51" t="s">
        <v>210</v>
      </c>
      <c r="LWD51" t="s">
        <v>210</v>
      </c>
      <c r="LWE51" t="s">
        <v>210</v>
      </c>
      <c r="LWF51" t="s">
        <v>210</v>
      </c>
      <c r="LWG51" t="s">
        <v>210</v>
      </c>
      <c r="LWH51" t="s">
        <v>210</v>
      </c>
      <c r="LWI51" t="s">
        <v>210</v>
      </c>
      <c r="LWJ51" t="s">
        <v>210</v>
      </c>
      <c r="LWK51" t="s">
        <v>210</v>
      </c>
      <c r="LWL51" t="s">
        <v>210</v>
      </c>
      <c r="LWM51" t="s">
        <v>210</v>
      </c>
      <c r="LWN51" t="s">
        <v>210</v>
      </c>
      <c r="LWO51" t="s">
        <v>210</v>
      </c>
      <c r="LWP51" t="s">
        <v>210</v>
      </c>
      <c r="LWQ51" t="s">
        <v>210</v>
      </c>
      <c r="LWR51" t="s">
        <v>210</v>
      </c>
      <c r="LWS51" t="s">
        <v>210</v>
      </c>
      <c r="LWT51" t="s">
        <v>210</v>
      </c>
      <c r="LWU51" t="s">
        <v>210</v>
      </c>
      <c r="LWV51" t="s">
        <v>210</v>
      </c>
      <c r="LWW51" t="s">
        <v>210</v>
      </c>
      <c r="LWX51" t="s">
        <v>210</v>
      </c>
      <c r="LWY51" t="s">
        <v>210</v>
      </c>
      <c r="LWZ51" t="s">
        <v>210</v>
      </c>
      <c r="LXA51" t="s">
        <v>210</v>
      </c>
      <c r="LXB51" t="s">
        <v>210</v>
      </c>
      <c r="LXC51" t="s">
        <v>210</v>
      </c>
      <c r="LXD51" t="s">
        <v>210</v>
      </c>
      <c r="LXE51" t="s">
        <v>210</v>
      </c>
      <c r="LXF51" t="s">
        <v>210</v>
      </c>
      <c r="LXG51" t="s">
        <v>210</v>
      </c>
      <c r="LXH51" t="s">
        <v>210</v>
      </c>
      <c r="LXI51" t="s">
        <v>210</v>
      </c>
      <c r="LXJ51" t="s">
        <v>210</v>
      </c>
      <c r="LXK51" t="s">
        <v>210</v>
      </c>
      <c r="LXL51" t="s">
        <v>210</v>
      </c>
      <c r="LXM51" t="s">
        <v>210</v>
      </c>
      <c r="LXN51" t="s">
        <v>210</v>
      </c>
      <c r="LXO51" t="s">
        <v>210</v>
      </c>
      <c r="LXP51" t="s">
        <v>210</v>
      </c>
      <c r="LXQ51" t="s">
        <v>210</v>
      </c>
      <c r="LXR51" t="s">
        <v>210</v>
      </c>
      <c r="LXS51" t="s">
        <v>210</v>
      </c>
      <c r="LXT51" t="s">
        <v>210</v>
      </c>
      <c r="LXU51" t="s">
        <v>210</v>
      </c>
      <c r="LXV51" t="s">
        <v>210</v>
      </c>
      <c r="LXW51" t="s">
        <v>210</v>
      </c>
      <c r="LXX51" t="s">
        <v>210</v>
      </c>
      <c r="LXY51" t="s">
        <v>210</v>
      </c>
      <c r="LXZ51" t="s">
        <v>210</v>
      </c>
      <c r="LYA51" t="s">
        <v>210</v>
      </c>
      <c r="LYB51" t="s">
        <v>210</v>
      </c>
      <c r="LYC51" t="s">
        <v>210</v>
      </c>
      <c r="LYD51" t="s">
        <v>210</v>
      </c>
      <c r="LYE51" t="s">
        <v>210</v>
      </c>
      <c r="LYF51" t="s">
        <v>210</v>
      </c>
      <c r="LYG51" t="s">
        <v>210</v>
      </c>
      <c r="LYH51" t="s">
        <v>210</v>
      </c>
      <c r="LYI51" t="s">
        <v>210</v>
      </c>
      <c r="LYJ51" t="s">
        <v>210</v>
      </c>
      <c r="LYK51" t="s">
        <v>210</v>
      </c>
      <c r="LYL51" t="s">
        <v>210</v>
      </c>
      <c r="LYM51" t="s">
        <v>210</v>
      </c>
      <c r="LYN51" t="s">
        <v>210</v>
      </c>
      <c r="LYO51" t="s">
        <v>210</v>
      </c>
      <c r="LYP51" t="s">
        <v>210</v>
      </c>
      <c r="LYQ51" t="s">
        <v>210</v>
      </c>
      <c r="LYR51" t="s">
        <v>210</v>
      </c>
      <c r="LYS51" t="s">
        <v>210</v>
      </c>
      <c r="LYT51" t="s">
        <v>210</v>
      </c>
      <c r="LYU51" t="s">
        <v>210</v>
      </c>
      <c r="LYV51" t="s">
        <v>210</v>
      </c>
      <c r="LYW51" t="s">
        <v>210</v>
      </c>
      <c r="LYX51" t="s">
        <v>210</v>
      </c>
      <c r="LYY51" t="s">
        <v>210</v>
      </c>
      <c r="LYZ51" t="s">
        <v>210</v>
      </c>
      <c r="LZA51" t="s">
        <v>210</v>
      </c>
      <c r="LZB51" t="s">
        <v>210</v>
      </c>
      <c r="LZC51" t="s">
        <v>210</v>
      </c>
      <c r="LZD51" t="s">
        <v>210</v>
      </c>
      <c r="LZE51" t="s">
        <v>210</v>
      </c>
      <c r="LZF51" t="s">
        <v>210</v>
      </c>
      <c r="LZG51" t="s">
        <v>210</v>
      </c>
      <c r="LZH51" t="s">
        <v>210</v>
      </c>
      <c r="LZI51" t="s">
        <v>210</v>
      </c>
      <c r="LZJ51" t="s">
        <v>210</v>
      </c>
      <c r="LZK51" t="s">
        <v>210</v>
      </c>
      <c r="LZL51" t="s">
        <v>210</v>
      </c>
      <c r="LZM51" t="s">
        <v>210</v>
      </c>
      <c r="LZN51" t="s">
        <v>210</v>
      </c>
      <c r="LZO51" t="s">
        <v>210</v>
      </c>
      <c r="LZP51" t="s">
        <v>210</v>
      </c>
      <c r="LZQ51" t="s">
        <v>210</v>
      </c>
      <c r="LZR51" t="s">
        <v>210</v>
      </c>
      <c r="LZS51" t="s">
        <v>210</v>
      </c>
      <c r="LZT51" t="s">
        <v>210</v>
      </c>
      <c r="LZU51" t="s">
        <v>210</v>
      </c>
      <c r="LZV51" t="s">
        <v>210</v>
      </c>
      <c r="LZW51" t="s">
        <v>210</v>
      </c>
      <c r="LZX51" t="s">
        <v>210</v>
      </c>
      <c r="LZY51" t="s">
        <v>210</v>
      </c>
      <c r="LZZ51" t="s">
        <v>210</v>
      </c>
      <c r="MAA51" t="s">
        <v>210</v>
      </c>
      <c r="MAB51" t="s">
        <v>210</v>
      </c>
      <c r="MAC51" t="s">
        <v>210</v>
      </c>
      <c r="MAD51" t="s">
        <v>210</v>
      </c>
      <c r="MAE51" t="s">
        <v>210</v>
      </c>
      <c r="MAF51" t="s">
        <v>210</v>
      </c>
      <c r="MAG51" t="s">
        <v>210</v>
      </c>
      <c r="MAH51" t="s">
        <v>210</v>
      </c>
      <c r="MAI51" t="s">
        <v>210</v>
      </c>
      <c r="MAJ51" t="s">
        <v>210</v>
      </c>
      <c r="MAK51" t="s">
        <v>210</v>
      </c>
      <c r="MAL51" t="s">
        <v>210</v>
      </c>
      <c r="MAM51" t="s">
        <v>210</v>
      </c>
      <c r="MAN51" t="s">
        <v>210</v>
      </c>
      <c r="MAO51" t="s">
        <v>210</v>
      </c>
      <c r="MAP51" t="s">
        <v>210</v>
      </c>
      <c r="MAQ51" t="s">
        <v>210</v>
      </c>
      <c r="MAR51" t="s">
        <v>210</v>
      </c>
      <c r="MAS51" t="s">
        <v>210</v>
      </c>
      <c r="MAT51" t="s">
        <v>210</v>
      </c>
      <c r="MAU51" t="s">
        <v>210</v>
      </c>
      <c r="MAV51" t="s">
        <v>210</v>
      </c>
      <c r="MAW51" t="s">
        <v>210</v>
      </c>
      <c r="MAX51" t="s">
        <v>210</v>
      </c>
      <c r="MAY51" t="s">
        <v>210</v>
      </c>
      <c r="MAZ51" t="s">
        <v>210</v>
      </c>
      <c r="MBA51" t="s">
        <v>210</v>
      </c>
      <c r="MBB51" t="s">
        <v>210</v>
      </c>
      <c r="MBC51" t="s">
        <v>210</v>
      </c>
      <c r="MBD51" t="s">
        <v>210</v>
      </c>
      <c r="MBE51" t="s">
        <v>210</v>
      </c>
      <c r="MBF51" t="s">
        <v>210</v>
      </c>
      <c r="MBG51" t="s">
        <v>210</v>
      </c>
      <c r="MBH51" t="s">
        <v>210</v>
      </c>
      <c r="MBI51" t="s">
        <v>210</v>
      </c>
      <c r="MBJ51" t="s">
        <v>210</v>
      </c>
      <c r="MBK51" t="s">
        <v>210</v>
      </c>
      <c r="MBL51" t="s">
        <v>210</v>
      </c>
      <c r="MBM51" t="s">
        <v>210</v>
      </c>
      <c r="MBN51" t="s">
        <v>210</v>
      </c>
      <c r="MBO51" t="s">
        <v>210</v>
      </c>
      <c r="MBP51" t="s">
        <v>210</v>
      </c>
      <c r="MBQ51" t="s">
        <v>210</v>
      </c>
      <c r="MBR51" t="s">
        <v>210</v>
      </c>
      <c r="MBS51" t="s">
        <v>210</v>
      </c>
      <c r="MBT51" t="s">
        <v>210</v>
      </c>
      <c r="MBU51" t="s">
        <v>210</v>
      </c>
      <c r="MBV51" t="s">
        <v>210</v>
      </c>
      <c r="MBW51" t="s">
        <v>210</v>
      </c>
      <c r="MBX51" t="s">
        <v>210</v>
      </c>
      <c r="MBY51" t="s">
        <v>210</v>
      </c>
      <c r="MBZ51" t="s">
        <v>210</v>
      </c>
      <c r="MCA51" t="s">
        <v>210</v>
      </c>
      <c r="MCB51" t="s">
        <v>210</v>
      </c>
      <c r="MCC51" t="s">
        <v>210</v>
      </c>
      <c r="MCD51" t="s">
        <v>210</v>
      </c>
      <c r="MCE51" t="s">
        <v>210</v>
      </c>
      <c r="MCF51" t="s">
        <v>210</v>
      </c>
      <c r="MCG51" t="s">
        <v>210</v>
      </c>
      <c r="MCH51" t="s">
        <v>210</v>
      </c>
      <c r="MCI51" t="s">
        <v>210</v>
      </c>
      <c r="MCJ51" t="s">
        <v>210</v>
      </c>
      <c r="MCK51" t="s">
        <v>210</v>
      </c>
      <c r="MCL51" t="s">
        <v>210</v>
      </c>
      <c r="MCM51" t="s">
        <v>210</v>
      </c>
      <c r="MCN51" t="s">
        <v>210</v>
      </c>
      <c r="MCO51" t="s">
        <v>210</v>
      </c>
      <c r="MCP51" t="s">
        <v>210</v>
      </c>
      <c r="MCQ51" t="s">
        <v>210</v>
      </c>
      <c r="MCR51" t="s">
        <v>210</v>
      </c>
      <c r="MCS51" t="s">
        <v>210</v>
      </c>
      <c r="MCT51" t="s">
        <v>210</v>
      </c>
      <c r="MCU51" t="s">
        <v>210</v>
      </c>
      <c r="MCV51" t="s">
        <v>210</v>
      </c>
      <c r="MCW51" t="s">
        <v>210</v>
      </c>
      <c r="MCX51" t="s">
        <v>210</v>
      </c>
      <c r="MCY51" t="s">
        <v>210</v>
      </c>
      <c r="MCZ51" t="s">
        <v>210</v>
      </c>
      <c r="MDA51" t="s">
        <v>210</v>
      </c>
      <c r="MDB51" t="s">
        <v>210</v>
      </c>
      <c r="MDC51" t="s">
        <v>210</v>
      </c>
      <c r="MDD51" t="s">
        <v>210</v>
      </c>
      <c r="MDE51" t="s">
        <v>210</v>
      </c>
      <c r="MDF51" t="s">
        <v>210</v>
      </c>
      <c r="MDG51" t="s">
        <v>210</v>
      </c>
      <c r="MDH51" t="s">
        <v>210</v>
      </c>
      <c r="MDI51" t="s">
        <v>210</v>
      </c>
      <c r="MDJ51" t="s">
        <v>210</v>
      </c>
      <c r="MDK51" t="s">
        <v>210</v>
      </c>
      <c r="MDL51" t="s">
        <v>210</v>
      </c>
      <c r="MDM51" t="s">
        <v>210</v>
      </c>
      <c r="MDN51" t="s">
        <v>210</v>
      </c>
      <c r="MDO51" t="s">
        <v>210</v>
      </c>
      <c r="MDP51" t="s">
        <v>210</v>
      </c>
      <c r="MDQ51" t="s">
        <v>210</v>
      </c>
      <c r="MDR51" t="s">
        <v>210</v>
      </c>
      <c r="MDS51" t="s">
        <v>210</v>
      </c>
      <c r="MDT51" t="s">
        <v>210</v>
      </c>
      <c r="MDU51" t="s">
        <v>210</v>
      </c>
      <c r="MDV51" t="s">
        <v>210</v>
      </c>
      <c r="MDW51" t="s">
        <v>210</v>
      </c>
      <c r="MDX51" t="s">
        <v>210</v>
      </c>
      <c r="MDY51" t="s">
        <v>210</v>
      </c>
      <c r="MDZ51" t="s">
        <v>210</v>
      </c>
      <c r="MEA51" t="s">
        <v>210</v>
      </c>
      <c r="MEB51" t="s">
        <v>210</v>
      </c>
      <c r="MEC51" t="s">
        <v>210</v>
      </c>
      <c r="MED51" t="s">
        <v>210</v>
      </c>
      <c r="MEE51" t="s">
        <v>210</v>
      </c>
      <c r="MEF51" t="s">
        <v>210</v>
      </c>
      <c r="MEG51" t="s">
        <v>210</v>
      </c>
      <c r="MEH51" t="s">
        <v>210</v>
      </c>
      <c r="MEI51" t="s">
        <v>210</v>
      </c>
      <c r="MEJ51" t="s">
        <v>210</v>
      </c>
      <c r="MEK51" t="s">
        <v>210</v>
      </c>
      <c r="MEL51" t="s">
        <v>210</v>
      </c>
      <c r="MEM51" t="s">
        <v>210</v>
      </c>
      <c r="MEN51" t="s">
        <v>210</v>
      </c>
      <c r="MEO51" t="s">
        <v>210</v>
      </c>
      <c r="MEP51" t="s">
        <v>210</v>
      </c>
      <c r="MEQ51" t="s">
        <v>210</v>
      </c>
      <c r="MER51" t="s">
        <v>210</v>
      </c>
      <c r="MES51" t="s">
        <v>210</v>
      </c>
      <c r="MET51" t="s">
        <v>210</v>
      </c>
      <c r="MEU51" t="s">
        <v>210</v>
      </c>
      <c r="MEV51" t="s">
        <v>210</v>
      </c>
      <c r="MEW51" t="s">
        <v>210</v>
      </c>
      <c r="MEX51" t="s">
        <v>210</v>
      </c>
      <c r="MEY51" t="s">
        <v>210</v>
      </c>
      <c r="MEZ51" t="s">
        <v>210</v>
      </c>
      <c r="MFA51" t="s">
        <v>210</v>
      </c>
      <c r="MFB51" t="s">
        <v>210</v>
      </c>
      <c r="MFC51" t="s">
        <v>210</v>
      </c>
      <c r="MFD51" t="s">
        <v>210</v>
      </c>
      <c r="MFE51" t="s">
        <v>210</v>
      </c>
      <c r="MFF51" t="s">
        <v>210</v>
      </c>
      <c r="MFG51" t="s">
        <v>210</v>
      </c>
      <c r="MFH51" t="s">
        <v>210</v>
      </c>
      <c r="MFI51" t="s">
        <v>210</v>
      </c>
      <c r="MFJ51" t="s">
        <v>210</v>
      </c>
      <c r="MFK51" t="s">
        <v>210</v>
      </c>
      <c r="MFL51" t="s">
        <v>210</v>
      </c>
      <c r="MFM51" t="s">
        <v>210</v>
      </c>
      <c r="MFN51" t="s">
        <v>210</v>
      </c>
      <c r="MFO51" t="s">
        <v>210</v>
      </c>
      <c r="MFP51" t="s">
        <v>210</v>
      </c>
      <c r="MFQ51" t="s">
        <v>210</v>
      </c>
      <c r="MFR51" t="s">
        <v>210</v>
      </c>
      <c r="MFS51" t="s">
        <v>210</v>
      </c>
      <c r="MFT51" t="s">
        <v>210</v>
      </c>
      <c r="MFU51" t="s">
        <v>210</v>
      </c>
      <c r="MFV51" t="s">
        <v>210</v>
      </c>
      <c r="MFW51" t="s">
        <v>210</v>
      </c>
      <c r="MFX51" t="s">
        <v>210</v>
      </c>
      <c r="MFY51" t="s">
        <v>210</v>
      </c>
      <c r="MFZ51" t="s">
        <v>210</v>
      </c>
      <c r="MGA51" t="s">
        <v>210</v>
      </c>
      <c r="MGB51" t="s">
        <v>210</v>
      </c>
      <c r="MGC51" t="s">
        <v>210</v>
      </c>
      <c r="MGD51" t="s">
        <v>210</v>
      </c>
      <c r="MGE51" t="s">
        <v>210</v>
      </c>
      <c r="MGF51" t="s">
        <v>210</v>
      </c>
      <c r="MGG51" t="s">
        <v>210</v>
      </c>
      <c r="MGH51" t="s">
        <v>210</v>
      </c>
      <c r="MGI51" t="s">
        <v>210</v>
      </c>
      <c r="MGJ51" t="s">
        <v>210</v>
      </c>
      <c r="MGK51" t="s">
        <v>210</v>
      </c>
      <c r="MGL51" t="s">
        <v>210</v>
      </c>
      <c r="MGM51" t="s">
        <v>210</v>
      </c>
      <c r="MGN51" t="s">
        <v>210</v>
      </c>
      <c r="MGO51" t="s">
        <v>210</v>
      </c>
      <c r="MGP51" t="s">
        <v>210</v>
      </c>
      <c r="MGQ51" t="s">
        <v>210</v>
      </c>
      <c r="MGR51" t="s">
        <v>210</v>
      </c>
      <c r="MGS51" t="s">
        <v>210</v>
      </c>
      <c r="MGT51" t="s">
        <v>210</v>
      </c>
      <c r="MGU51" t="s">
        <v>210</v>
      </c>
      <c r="MGV51" t="s">
        <v>210</v>
      </c>
      <c r="MGW51" t="s">
        <v>210</v>
      </c>
      <c r="MGX51" t="s">
        <v>210</v>
      </c>
      <c r="MGY51" t="s">
        <v>210</v>
      </c>
      <c r="MGZ51" t="s">
        <v>210</v>
      </c>
      <c r="MHA51" t="s">
        <v>210</v>
      </c>
      <c r="MHB51" t="s">
        <v>210</v>
      </c>
      <c r="MHC51" t="s">
        <v>210</v>
      </c>
      <c r="MHD51" t="s">
        <v>210</v>
      </c>
      <c r="MHE51" t="s">
        <v>210</v>
      </c>
      <c r="MHF51" t="s">
        <v>210</v>
      </c>
      <c r="MHG51" t="s">
        <v>210</v>
      </c>
      <c r="MHH51" t="s">
        <v>210</v>
      </c>
      <c r="MHI51" t="s">
        <v>210</v>
      </c>
      <c r="MHJ51" t="s">
        <v>210</v>
      </c>
      <c r="MHK51" t="s">
        <v>210</v>
      </c>
      <c r="MHL51" t="s">
        <v>210</v>
      </c>
      <c r="MHM51" t="s">
        <v>210</v>
      </c>
      <c r="MHN51" t="s">
        <v>210</v>
      </c>
      <c r="MHO51" t="s">
        <v>210</v>
      </c>
      <c r="MHP51" t="s">
        <v>210</v>
      </c>
      <c r="MHQ51" t="s">
        <v>210</v>
      </c>
      <c r="MHR51" t="s">
        <v>210</v>
      </c>
      <c r="MHS51" t="s">
        <v>210</v>
      </c>
      <c r="MHT51" t="s">
        <v>210</v>
      </c>
      <c r="MHU51" t="s">
        <v>210</v>
      </c>
      <c r="MHV51" t="s">
        <v>210</v>
      </c>
      <c r="MHW51" t="s">
        <v>210</v>
      </c>
      <c r="MHX51" t="s">
        <v>210</v>
      </c>
      <c r="MHY51" t="s">
        <v>210</v>
      </c>
      <c r="MHZ51" t="s">
        <v>210</v>
      </c>
      <c r="MIA51" t="s">
        <v>210</v>
      </c>
      <c r="MIB51" t="s">
        <v>210</v>
      </c>
      <c r="MIC51" t="s">
        <v>210</v>
      </c>
      <c r="MID51" t="s">
        <v>210</v>
      </c>
      <c r="MIE51" t="s">
        <v>210</v>
      </c>
      <c r="MIF51" t="s">
        <v>210</v>
      </c>
      <c r="MIG51" t="s">
        <v>210</v>
      </c>
      <c r="MIH51" t="s">
        <v>210</v>
      </c>
      <c r="MII51" t="s">
        <v>210</v>
      </c>
      <c r="MIJ51" t="s">
        <v>210</v>
      </c>
      <c r="MIK51" t="s">
        <v>210</v>
      </c>
      <c r="MIL51" t="s">
        <v>210</v>
      </c>
      <c r="MIM51" t="s">
        <v>210</v>
      </c>
      <c r="MIN51" t="s">
        <v>210</v>
      </c>
      <c r="MIO51" t="s">
        <v>210</v>
      </c>
      <c r="MIP51" t="s">
        <v>210</v>
      </c>
      <c r="MIQ51" t="s">
        <v>210</v>
      </c>
      <c r="MIR51" t="s">
        <v>210</v>
      </c>
      <c r="MIS51" t="s">
        <v>210</v>
      </c>
      <c r="MIT51" t="s">
        <v>210</v>
      </c>
      <c r="MIU51" t="s">
        <v>210</v>
      </c>
      <c r="MIV51" t="s">
        <v>210</v>
      </c>
      <c r="MIW51" t="s">
        <v>210</v>
      </c>
      <c r="MIX51" t="s">
        <v>210</v>
      </c>
      <c r="MIY51" t="s">
        <v>210</v>
      </c>
      <c r="MIZ51" t="s">
        <v>210</v>
      </c>
      <c r="MJA51" t="s">
        <v>210</v>
      </c>
      <c r="MJB51" t="s">
        <v>210</v>
      </c>
      <c r="MJC51" t="s">
        <v>210</v>
      </c>
      <c r="MJD51" t="s">
        <v>210</v>
      </c>
      <c r="MJE51" t="s">
        <v>210</v>
      </c>
      <c r="MJF51" t="s">
        <v>210</v>
      </c>
      <c r="MJG51" t="s">
        <v>210</v>
      </c>
      <c r="MJH51" t="s">
        <v>210</v>
      </c>
      <c r="MJI51" t="s">
        <v>210</v>
      </c>
      <c r="MJJ51" t="s">
        <v>210</v>
      </c>
      <c r="MJK51" t="s">
        <v>210</v>
      </c>
      <c r="MJL51" t="s">
        <v>210</v>
      </c>
      <c r="MJM51" t="s">
        <v>210</v>
      </c>
      <c r="MJN51" t="s">
        <v>210</v>
      </c>
      <c r="MJO51" t="s">
        <v>210</v>
      </c>
      <c r="MJP51" t="s">
        <v>210</v>
      </c>
      <c r="MJQ51" t="s">
        <v>210</v>
      </c>
      <c r="MJR51" t="s">
        <v>210</v>
      </c>
      <c r="MJS51" t="s">
        <v>210</v>
      </c>
      <c r="MJT51" t="s">
        <v>210</v>
      </c>
      <c r="MJU51" t="s">
        <v>210</v>
      </c>
      <c r="MJV51" t="s">
        <v>210</v>
      </c>
      <c r="MJW51" t="s">
        <v>210</v>
      </c>
      <c r="MJX51" t="s">
        <v>210</v>
      </c>
      <c r="MJY51" t="s">
        <v>210</v>
      </c>
      <c r="MJZ51" t="s">
        <v>210</v>
      </c>
      <c r="MKA51" t="s">
        <v>210</v>
      </c>
      <c r="MKB51" t="s">
        <v>210</v>
      </c>
      <c r="MKC51" t="s">
        <v>210</v>
      </c>
      <c r="MKD51" t="s">
        <v>210</v>
      </c>
      <c r="MKE51" t="s">
        <v>210</v>
      </c>
      <c r="MKF51" t="s">
        <v>210</v>
      </c>
      <c r="MKG51" t="s">
        <v>210</v>
      </c>
      <c r="MKH51" t="s">
        <v>210</v>
      </c>
      <c r="MKI51" t="s">
        <v>210</v>
      </c>
      <c r="MKJ51" t="s">
        <v>210</v>
      </c>
      <c r="MKK51" t="s">
        <v>210</v>
      </c>
      <c r="MKL51" t="s">
        <v>210</v>
      </c>
      <c r="MKM51" t="s">
        <v>210</v>
      </c>
      <c r="MKN51" t="s">
        <v>210</v>
      </c>
      <c r="MKO51" t="s">
        <v>210</v>
      </c>
      <c r="MKP51" t="s">
        <v>210</v>
      </c>
      <c r="MKQ51" t="s">
        <v>210</v>
      </c>
      <c r="MKR51" t="s">
        <v>210</v>
      </c>
      <c r="MKS51" t="s">
        <v>210</v>
      </c>
      <c r="MKT51" t="s">
        <v>210</v>
      </c>
      <c r="MKU51" t="s">
        <v>210</v>
      </c>
      <c r="MKV51" t="s">
        <v>210</v>
      </c>
      <c r="MKW51" t="s">
        <v>210</v>
      </c>
      <c r="MKX51" t="s">
        <v>210</v>
      </c>
      <c r="MKY51" t="s">
        <v>210</v>
      </c>
      <c r="MKZ51" t="s">
        <v>210</v>
      </c>
      <c r="MLA51" t="s">
        <v>210</v>
      </c>
      <c r="MLB51" t="s">
        <v>210</v>
      </c>
      <c r="MLC51" t="s">
        <v>210</v>
      </c>
      <c r="MLD51" t="s">
        <v>210</v>
      </c>
      <c r="MLE51" t="s">
        <v>210</v>
      </c>
      <c r="MLF51" t="s">
        <v>210</v>
      </c>
      <c r="MLG51" t="s">
        <v>210</v>
      </c>
      <c r="MLH51" t="s">
        <v>210</v>
      </c>
      <c r="MLI51" t="s">
        <v>210</v>
      </c>
      <c r="MLJ51" t="s">
        <v>210</v>
      </c>
      <c r="MLK51" t="s">
        <v>210</v>
      </c>
      <c r="MLL51" t="s">
        <v>210</v>
      </c>
      <c r="MLM51" t="s">
        <v>210</v>
      </c>
      <c r="MLN51" t="s">
        <v>210</v>
      </c>
      <c r="MLO51" t="s">
        <v>210</v>
      </c>
      <c r="MLP51" t="s">
        <v>210</v>
      </c>
      <c r="MLQ51" t="s">
        <v>210</v>
      </c>
      <c r="MLR51" t="s">
        <v>210</v>
      </c>
      <c r="MLS51" t="s">
        <v>210</v>
      </c>
      <c r="MLT51" t="s">
        <v>210</v>
      </c>
      <c r="MLU51" t="s">
        <v>210</v>
      </c>
      <c r="MLV51" t="s">
        <v>210</v>
      </c>
      <c r="MLW51" t="s">
        <v>210</v>
      </c>
      <c r="MLX51" t="s">
        <v>210</v>
      </c>
      <c r="MLY51" t="s">
        <v>210</v>
      </c>
      <c r="MLZ51" t="s">
        <v>210</v>
      </c>
      <c r="MMA51" t="s">
        <v>210</v>
      </c>
      <c r="MMB51" t="s">
        <v>210</v>
      </c>
      <c r="MMC51" t="s">
        <v>210</v>
      </c>
      <c r="MMD51" t="s">
        <v>210</v>
      </c>
      <c r="MME51" t="s">
        <v>210</v>
      </c>
      <c r="MMF51" t="s">
        <v>210</v>
      </c>
      <c r="MMG51" t="s">
        <v>210</v>
      </c>
      <c r="MMH51" t="s">
        <v>210</v>
      </c>
      <c r="MMI51" t="s">
        <v>210</v>
      </c>
      <c r="MMJ51" t="s">
        <v>210</v>
      </c>
      <c r="MMK51" t="s">
        <v>210</v>
      </c>
      <c r="MML51" t="s">
        <v>210</v>
      </c>
      <c r="MMM51" t="s">
        <v>210</v>
      </c>
      <c r="MMN51" t="s">
        <v>210</v>
      </c>
      <c r="MMO51" t="s">
        <v>210</v>
      </c>
      <c r="MMP51" t="s">
        <v>210</v>
      </c>
      <c r="MMQ51" t="s">
        <v>210</v>
      </c>
      <c r="MMR51" t="s">
        <v>210</v>
      </c>
      <c r="MMS51" t="s">
        <v>210</v>
      </c>
      <c r="MMT51" t="s">
        <v>210</v>
      </c>
      <c r="MMU51" t="s">
        <v>210</v>
      </c>
      <c r="MMV51" t="s">
        <v>210</v>
      </c>
      <c r="MMW51" t="s">
        <v>210</v>
      </c>
      <c r="MMX51" t="s">
        <v>210</v>
      </c>
      <c r="MMY51" t="s">
        <v>210</v>
      </c>
      <c r="MMZ51" t="s">
        <v>210</v>
      </c>
      <c r="MNA51" t="s">
        <v>210</v>
      </c>
      <c r="MNB51" t="s">
        <v>210</v>
      </c>
      <c r="MNC51" t="s">
        <v>210</v>
      </c>
      <c r="MND51" t="s">
        <v>210</v>
      </c>
      <c r="MNE51" t="s">
        <v>210</v>
      </c>
      <c r="MNF51" t="s">
        <v>210</v>
      </c>
      <c r="MNG51" t="s">
        <v>210</v>
      </c>
      <c r="MNH51" t="s">
        <v>210</v>
      </c>
      <c r="MNI51" t="s">
        <v>210</v>
      </c>
      <c r="MNJ51" t="s">
        <v>210</v>
      </c>
      <c r="MNK51" t="s">
        <v>210</v>
      </c>
      <c r="MNL51" t="s">
        <v>210</v>
      </c>
      <c r="MNM51" t="s">
        <v>210</v>
      </c>
      <c r="MNN51" t="s">
        <v>210</v>
      </c>
      <c r="MNO51" t="s">
        <v>210</v>
      </c>
      <c r="MNP51" t="s">
        <v>210</v>
      </c>
      <c r="MNQ51" t="s">
        <v>210</v>
      </c>
      <c r="MNR51" t="s">
        <v>210</v>
      </c>
      <c r="MNS51" t="s">
        <v>210</v>
      </c>
      <c r="MNT51" t="s">
        <v>210</v>
      </c>
      <c r="MNU51" t="s">
        <v>210</v>
      </c>
      <c r="MNV51" t="s">
        <v>210</v>
      </c>
      <c r="MNW51" t="s">
        <v>210</v>
      </c>
      <c r="MNX51" t="s">
        <v>210</v>
      </c>
      <c r="MNY51" t="s">
        <v>210</v>
      </c>
      <c r="MNZ51" t="s">
        <v>210</v>
      </c>
      <c r="MOA51" t="s">
        <v>210</v>
      </c>
      <c r="MOB51" t="s">
        <v>210</v>
      </c>
      <c r="MOC51" t="s">
        <v>210</v>
      </c>
      <c r="MOD51" t="s">
        <v>210</v>
      </c>
      <c r="MOE51" t="s">
        <v>210</v>
      </c>
      <c r="MOF51" t="s">
        <v>210</v>
      </c>
      <c r="MOG51" t="s">
        <v>210</v>
      </c>
      <c r="MOH51" t="s">
        <v>210</v>
      </c>
      <c r="MOI51" t="s">
        <v>210</v>
      </c>
      <c r="MOJ51" t="s">
        <v>210</v>
      </c>
      <c r="MOK51" t="s">
        <v>210</v>
      </c>
      <c r="MOL51" t="s">
        <v>210</v>
      </c>
      <c r="MOM51" t="s">
        <v>210</v>
      </c>
      <c r="MON51" t="s">
        <v>210</v>
      </c>
      <c r="MOO51" t="s">
        <v>210</v>
      </c>
      <c r="MOP51" t="s">
        <v>210</v>
      </c>
      <c r="MOQ51" t="s">
        <v>210</v>
      </c>
      <c r="MOR51" t="s">
        <v>210</v>
      </c>
      <c r="MOS51" t="s">
        <v>210</v>
      </c>
      <c r="MOT51" t="s">
        <v>210</v>
      </c>
      <c r="MOU51" t="s">
        <v>210</v>
      </c>
      <c r="MOV51" t="s">
        <v>210</v>
      </c>
      <c r="MOW51" t="s">
        <v>210</v>
      </c>
      <c r="MOX51" t="s">
        <v>210</v>
      </c>
      <c r="MOY51" t="s">
        <v>210</v>
      </c>
      <c r="MOZ51" t="s">
        <v>210</v>
      </c>
      <c r="MPA51" t="s">
        <v>210</v>
      </c>
      <c r="MPB51" t="s">
        <v>210</v>
      </c>
      <c r="MPC51" t="s">
        <v>210</v>
      </c>
      <c r="MPD51" t="s">
        <v>210</v>
      </c>
      <c r="MPE51" t="s">
        <v>210</v>
      </c>
      <c r="MPF51" t="s">
        <v>210</v>
      </c>
      <c r="MPG51" t="s">
        <v>210</v>
      </c>
      <c r="MPH51" t="s">
        <v>210</v>
      </c>
      <c r="MPI51" t="s">
        <v>210</v>
      </c>
      <c r="MPJ51" t="s">
        <v>210</v>
      </c>
      <c r="MPK51" t="s">
        <v>210</v>
      </c>
      <c r="MPL51" t="s">
        <v>210</v>
      </c>
      <c r="MPM51" t="s">
        <v>210</v>
      </c>
      <c r="MPN51" t="s">
        <v>210</v>
      </c>
      <c r="MPO51" t="s">
        <v>210</v>
      </c>
      <c r="MPP51" t="s">
        <v>210</v>
      </c>
      <c r="MPQ51" t="s">
        <v>210</v>
      </c>
      <c r="MPR51" t="s">
        <v>210</v>
      </c>
      <c r="MPS51" t="s">
        <v>210</v>
      </c>
      <c r="MPT51" t="s">
        <v>210</v>
      </c>
      <c r="MPU51" t="s">
        <v>210</v>
      </c>
      <c r="MPV51" t="s">
        <v>210</v>
      </c>
      <c r="MPW51" t="s">
        <v>210</v>
      </c>
      <c r="MPX51" t="s">
        <v>210</v>
      </c>
      <c r="MPY51" t="s">
        <v>210</v>
      </c>
      <c r="MPZ51" t="s">
        <v>210</v>
      </c>
      <c r="MQA51" t="s">
        <v>210</v>
      </c>
      <c r="MQB51" t="s">
        <v>210</v>
      </c>
      <c r="MQC51" t="s">
        <v>210</v>
      </c>
      <c r="MQD51" t="s">
        <v>210</v>
      </c>
      <c r="MQE51" t="s">
        <v>210</v>
      </c>
      <c r="MQF51" t="s">
        <v>210</v>
      </c>
      <c r="MQG51" t="s">
        <v>210</v>
      </c>
      <c r="MQH51" t="s">
        <v>210</v>
      </c>
      <c r="MQI51" t="s">
        <v>210</v>
      </c>
      <c r="MQJ51" t="s">
        <v>210</v>
      </c>
      <c r="MQK51" t="s">
        <v>210</v>
      </c>
      <c r="MQL51" t="s">
        <v>210</v>
      </c>
      <c r="MQM51" t="s">
        <v>210</v>
      </c>
      <c r="MQN51" t="s">
        <v>210</v>
      </c>
      <c r="MQO51" t="s">
        <v>210</v>
      </c>
      <c r="MQP51" t="s">
        <v>210</v>
      </c>
      <c r="MQQ51" t="s">
        <v>210</v>
      </c>
      <c r="MQR51" t="s">
        <v>210</v>
      </c>
      <c r="MQS51" t="s">
        <v>210</v>
      </c>
      <c r="MQT51" t="s">
        <v>210</v>
      </c>
      <c r="MQU51" t="s">
        <v>210</v>
      </c>
      <c r="MQV51" t="s">
        <v>210</v>
      </c>
      <c r="MQW51" t="s">
        <v>210</v>
      </c>
      <c r="MQX51" t="s">
        <v>210</v>
      </c>
      <c r="MQY51" t="s">
        <v>210</v>
      </c>
      <c r="MQZ51" t="s">
        <v>210</v>
      </c>
      <c r="MRA51" t="s">
        <v>210</v>
      </c>
      <c r="MRB51" t="s">
        <v>210</v>
      </c>
      <c r="MRC51" t="s">
        <v>210</v>
      </c>
      <c r="MRD51" t="s">
        <v>210</v>
      </c>
      <c r="MRE51" t="s">
        <v>210</v>
      </c>
      <c r="MRF51" t="s">
        <v>210</v>
      </c>
      <c r="MRG51" t="s">
        <v>210</v>
      </c>
      <c r="MRH51" t="s">
        <v>210</v>
      </c>
      <c r="MRI51" t="s">
        <v>210</v>
      </c>
      <c r="MRJ51" t="s">
        <v>210</v>
      </c>
      <c r="MRK51" t="s">
        <v>210</v>
      </c>
      <c r="MRL51" t="s">
        <v>210</v>
      </c>
      <c r="MRM51" t="s">
        <v>210</v>
      </c>
      <c r="MRN51" t="s">
        <v>210</v>
      </c>
      <c r="MRO51" t="s">
        <v>210</v>
      </c>
      <c r="MRP51" t="s">
        <v>210</v>
      </c>
      <c r="MRQ51" t="s">
        <v>210</v>
      </c>
      <c r="MRR51" t="s">
        <v>210</v>
      </c>
      <c r="MRS51" t="s">
        <v>210</v>
      </c>
      <c r="MRT51" t="s">
        <v>210</v>
      </c>
      <c r="MRU51" t="s">
        <v>210</v>
      </c>
      <c r="MRV51" t="s">
        <v>210</v>
      </c>
      <c r="MRW51" t="s">
        <v>210</v>
      </c>
      <c r="MRX51" t="s">
        <v>210</v>
      </c>
      <c r="MRY51" t="s">
        <v>210</v>
      </c>
      <c r="MRZ51" t="s">
        <v>210</v>
      </c>
      <c r="MSA51" t="s">
        <v>210</v>
      </c>
      <c r="MSB51" t="s">
        <v>210</v>
      </c>
      <c r="MSC51" t="s">
        <v>210</v>
      </c>
      <c r="MSD51" t="s">
        <v>210</v>
      </c>
      <c r="MSE51" t="s">
        <v>210</v>
      </c>
      <c r="MSF51" t="s">
        <v>210</v>
      </c>
      <c r="MSG51" t="s">
        <v>210</v>
      </c>
      <c r="MSH51" t="s">
        <v>210</v>
      </c>
      <c r="MSI51" t="s">
        <v>210</v>
      </c>
      <c r="MSJ51" t="s">
        <v>210</v>
      </c>
      <c r="MSK51" t="s">
        <v>210</v>
      </c>
      <c r="MSL51" t="s">
        <v>210</v>
      </c>
      <c r="MSM51" t="s">
        <v>210</v>
      </c>
      <c r="MSN51" t="s">
        <v>210</v>
      </c>
      <c r="MSO51" t="s">
        <v>210</v>
      </c>
      <c r="MSP51" t="s">
        <v>210</v>
      </c>
      <c r="MSQ51" t="s">
        <v>210</v>
      </c>
      <c r="MSR51" t="s">
        <v>210</v>
      </c>
      <c r="MSS51" t="s">
        <v>210</v>
      </c>
      <c r="MST51" t="s">
        <v>210</v>
      </c>
      <c r="MSU51" t="s">
        <v>210</v>
      </c>
      <c r="MSV51" t="s">
        <v>210</v>
      </c>
      <c r="MSW51" t="s">
        <v>210</v>
      </c>
      <c r="MSX51" t="s">
        <v>210</v>
      </c>
      <c r="MSY51" t="s">
        <v>210</v>
      </c>
      <c r="MSZ51" t="s">
        <v>210</v>
      </c>
      <c r="MTA51" t="s">
        <v>210</v>
      </c>
      <c r="MTB51" t="s">
        <v>210</v>
      </c>
      <c r="MTC51" t="s">
        <v>210</v>
      </c>
      <c r="MTD51" t="s">
        <v>210</v>
      </c>
      <c r="MTE51" t="s">
        <v>210</v>
      </c>
      <c r="MTF51" t="s">
        <v>210</v>
      </c>
      <c r="MTG51" t="s">
        <v>210</v>
      </c>
      <c r="MTH51" t="s">
        <v>210</v>
      </c>
      <c r="MTI51" t="s">
        <v>210</v>
      </c>
      <c r="MTJ51" t="s">
        <v>210</v>
      </c>
      <c r="MTK51" t="s">
        <v>210</v>
      </c>
      <c r="MTL51" t="s">
        <v>210</v>
      </c>
      <c r="MTM51" t="s">
        <v>210</v>
      </c>
      <c r="MTN51" t="s">
        <v>210</v>
      </c>
      <c r="MTO51" t="s">
        <v>210</v>
      </c>
      <c r="MTP51" t="s">
        <v>210</v>
      </c>
      <c r="MTQ51" t="s">
        <v>210</v>
      </c>
      <c r="MTR51" t="s">
        <v>210</v>
      </c>
      <c r="MTS51" t="s">
        <v>210</v>
      </c>
      <c r="MTT51" t="s">
        <v>210</v>
      </c>
      <c r="MTU51" t="s">
        <v>210</v>
      </c>
      <c r="MTV51" t="s">
        <v>210</v>
      </c>
      <c r="MTW51" t="s">
        <v>210</v>
      </c>
      <c r="MTX51" t="s">
        <v>210</v>
      </c>
      <c r="MTY51" t="s">
        <v>210</v>
      </c>
      <c r="MTZ51" t="s">
        <v>210</v>
      </c>
      <c r="MUA51" t="s">
        <v>210</v>
      </c>
      <c r="MUB51" t="s">
        <v>210</v>
      </c>
      <c r="MUC51" t="s">
        <v>210</v>
      </c>
      <c r="MUD51" t="s">
        <v>210</v>
      </c>
      <c r="MUE51" t="s">
        <v>210</v>
      </c>
      <c r="MUF51" t="s">
        <v>210</v>
      </c>
      <c r="MUG51" t="s">
        <v>210</v>
      </c>
      <c r="MUH51" t="s">
        <v>210</v>
      </c>
      <c r="MUI51" t="s">
        <v>210</v>
      </c>
      <c r="MUJ51" t="s">
        <v>210</v>
      </c>
      <c r="MUK51" t="s">
        <v>210</v>
      </c>
      <c r="MUL51" t="s">
        <v>210</v>
      </c>
      <c r="MUM51" t="s">
        <v>210</v>
      </c>
      <c r="MUN51" t="s">
        <v>210</v>
      </c>
      <c r="MUO51" t="s">
        <v>210</v>
      </c>
      <c r="MUP51" t="s">
        <v>210</v>
      </c>
      <c r="MUQ51" t="s">
        <v>210</v>
      </c>
      <c r="MUR51" t="s">
        <v>210</v>
      </c>
      <c r="MUS51" t="s">
        <v>210</v>
      </c>
      <c r="MUT51" t="s">
        <v>210</v>
      </c>
      <c r="MUU51" t="s">
        <v>210</v>
      </c>
      <c r="MUV51" t="s">
        <v>210</v>
      </c>
      <c r="MUW51" t="s">
        <v>210</v>
      </c>
      <c r="MUX51" t="s">
        <v>210</v>
      </c>
      <c r="MUY51" t="s">
        <v>210</v>
      </c>
      <c r="MUZ51" t="s">
        <v>210</v>
      </c>
      <c r="MVA51" t="s">
        <v>210</v>
      </c>
      <c r="MVB51" t="s">
        <v>210</v>
      </c>
      <c r="MVC51" t="s">
        <v>210</v>
      </c>
      <c r="MVD51" t="s">
        <v>210</v>
      </c>
      <c r="MVE51" t="s">
        <v>210</v>
      </c>
      <c r="MVF51" t="s">
        <v>210</v>
      </c>
      <c r="MVG51" t="s">
        <v>210</v>
      </c>
      <c r="MVH51" t="s">
        <v>210</v>
      </c>
      <c r="MVI51" t="s">
        <v>210</v>
      </c>
      <c r="MVJ51" t="s">
        <v>210</v>
      </c>
      <c r="MVK51" t="s">
        <v>210</v>
      </c>
      <c r="MVL51" t="s">
        <v>210</v>
      </c>
      <c r="MVM51" t="s">
        <v>210</v>
      </c>
      <c r="MVN51" t="s">
        <v>210</v>
      </c>
      <c r="MVO51" t="s">
        <v>210</v>
      </c>
      <c r="MVP51" t="s">
        <v>210</v>
      </c>
      <c r="MVQ51" t="s">
        <v>210</v>
      </c>
      <c r="MVR51" t="s">
        <v>210</v>
      </c>
      <c r="MVS51" t="s">
        <v>210</v>
      </c>
      <c r="MVT51" t="s">
        <v>210</v>
      </c>
      <c r="MVU51" t="s">
        <v>210</v>
      </c>
      <c r="MVV51" t="s">
        <v>210</v>
      </c>
      <c r="MVW51" t="s">
        <v>210</v>
      </c>
      <c r="MVX51" t="s">
        <v>210</v>
      </c>
      <c r="MVY51" t="s">
        <v>210</v>
      </c>
      <c r="MVZ51" t="s">
        <v>210</v>
      </c>
      <c r="MWA51" t="s">
        <v>210</v>
      </c>
      <c r="MWB51" t="s">
        <v>210</v>
      </c>
      <c r="MWC51" t="s">
        <v>210</v>
      </c>
      <c r="MWD51" t="s">
        <v>210</v>
      </c>
      <c r="MWE51" t="s">
        <v>210</v>
      </c>
      <c r="MWF51" t="s">
        <v>210</v>
      </c>
      <c r="MWG51" t="s">
        <v>210</v>
      </c>
      <c r="MWH51" t="s">
        <v>210</v>
      </c>
      <c r="MWI51" t="s">
        <v>210</v>
      </c>
      <c r="MWJ51" t="s">
        <v>210</v>
      </c>
      <c r="MWK51" t="s">
        <v>210</v>
      </c>
      <c r="MWL51" t="s">
        <v>210</v>
      </c>
      <c r="MWM51" t="s">
        <v>210</v>
      </c>
      <c r="MWN51" t="s">
        <v>210</v>
      </c>
      <c r="MWO51" t="s">
        <v>210</v>
      </c>
      <c r="MWP51" t="s">
        <v>210</v>
      </c>
      <c r="MWQ51" t="s">
        <v>210</v>
      </c>
      <c r="MWR51" t="s">
        <v>210</v>
      </c>
      <c r="MWS51" t="s">
        <v>210</v>
      </c>
      <c r="MWT51" t="s">
        <v>210</v>
      </c>
      <c r="MWU51" t="s">
        <v>210</v>
      </c>
      <c r="MWV51" t="s">
        <v>210</v>
      </c>
      <c r="MWW51" t="s">
        <v>210</v>
      </c>
      <c r="MWX51" t="s">
        <v>210</v>
      </c>
      <c r="MWY51" t="s">
        <v>210</v>
      </c>
      <c r="MWZ51" t="s">
        <v>210</v>
      </c>
      <c r="MXA51" t="s">
        <v>210</v>
      </c>
      <c r="MXB51" t="s">
        <v>210</v>
      </c>
      <c r="MXC51" t="s">
        <v>210</v>
      </c>
      <c r="MXD51" t="s">
        <v>210</v>
      </c>
      <c r="MXE51" t="s">
        <v>210</v>
      </c>
      <c r="MXF51" t="s">
        <v>210</v>
      </c>
      <c r="MXG51" t="s">
        <v>210</v>
      </c>
      <c r="MXH51" t="s">
        <v>210</v>
      </c>
      <c r="MXI51" t="s">
        <v>210</v>
      </c>
      <c r="MXJ51" t="s">
        <v>210</v>
      </c>
      <c r="MXK51" t="s">
        <v>210</v>
      </c>
      <c r="MXL51" t="s">
        <v>210</v>
      </c>
      <c r="MXM51" t="s">
        <v>210</v>
      </c>
      <c r="MXN51" t="s">
        <v>210</v>
      </c>
      <c r="MXO51" t="s">
        <v>210</v>
      </c>
      <c r="MXP51" t="s">
        <v>210</v>
      </c>
      <c r="MXQ51" t="s">
        <v>210</v>
      </c>
      <c r="MXR51" t="s">
        <v>210</v>
      </c>
      <c r="MXS51" t="s">
        <v>210</v>
      </c>
      <c r="MXT51" t="s">
        <v>210</v>
      </c>
      <c r="MXU51" t="s">
        <v>210</v>
      </c>
      <c r="MXV51" t="s">
        <v>210</v>
      </c>
      <c r="MXW51" t="s">
        <v>210</v>
      </c>
      <c r="MXX51" t="s">
        <v>210</v>
      </c>
      <c r="MXY51" t="s">
        <v>210</v>
      </c>
      <c r="MXZ51" t="s">
        <v>210</v>
      </c>
      <c r="MYA51" t="s">
        <v>210</v>
      </c>
      <c r="MYB51" t="s">
        <v>210</v>
      </c>
      <c r="MYC51" t="s">
        <v>210</v>
      </c>
      <c r="MYD51" t="s">
        <v>210</v>
      </c>
      <c r="MYE51" t="s">
        <v>210</v>
      </c>
      <c r="MYF51" t="s">
        <v>210</v>
      </c>
      <c r="MYG51" t="s">
        <v>210</v>
      </c>
      <c r="MYH51" t="s">
        <v>210</v>
      </c>
      <c r="MYI51" t="s">
        <v>210</v>
      </c>
      <c r="MYJ51" t="s">
        <v>210</v>
      </c>
      <c r="MYK51" t="s">
        <v>210</v>
      </c>
      <c r="MYL51" t="s">
        <v>210</v>
      </c>
      <c r="MYM51" t="s">
        <v>210</v>
      </c>
      <c r="MYN51" t="s">
        <v>210</v>
      </c>
      <c r="MYO51" t="s">
        <v>210</v>
      </c>
      <c r="MYP51" t="s">
        <v>210</v>
      </c>
      <c r="MYQ51" t="s">
        <v>210</v>
      </c>
      <c r="MYR51" t="s">
        <v>210</v>
      </c>
      <c r="MYS51" t="s">
        <v>210</v>
      </c>
      <c r="MYT51" t="s">
        <v>210</v>
      </c>
      <c r="MYU51" t="s">
        <v>210</v>
      </c>
      <c r="MYV51" t="s">
        <v>210</v>
      </c>
      <c r="MYW51" t="s">
        <v>210</v>
      </c>
      <c r="MYX51" t="s">
        <v>210</v>
      </c>
      <c r="MYY51" t="s">
        <v>210</v>
      </c>
      <c r="MYZ51" t="s">
        <v>210</v>
      </c>
      <c r="MZA51" t="s">
        <v>210</v>
      </c>
      <c r="MZB51" t="s">
        <v>210</v>
      </c>
      <c r="MZC51" t="s">
        <v>210</v>
      </c>
      <c r="MZD51" t="s">
        <v>210</v>
      </c>
      <c r="MZE51" t="s">
        <v>210</v>
      </c>
      <c r="MZF51" t="s">
        <v>210</v>
      </c>
      <c r="MZG51" t="s">
        <v>210</v>
      </c>
      <c r="MZH51" t="s">
        <v>210</v>
      </c>
      <c r="MZI51" t="s">
        <v>210</v>
      </c>
      <c r="MZJ51" t="s">
        <v>210</v>
      </c>
      <c r="MZK51" t="s">
        <v>210</v>
      </c>
      <c r="MZL51" t="s">
        <v>210</v>
      </c>
      <c r="MZM51" t="s">
        <v>210</v>
      </c>
      <c r="MZN51" t="s">
        <v>210</v>
      </c>
      <c r="MZO51" t="s">
        <v>210</v>
      </c>
      <c r="MZP51" t="s">
        <v>210</v>
      </c>
      <c r="MZQ51" t="s">
        <v>210</v>
      </c>
      <c r="MZR51" t="s">
        <v>210</v>
      </c>
      <c r="MZS51" t="s">
        <v>210</v>
      </c>
      <c r="MZT51" t="s">
        <v>210</v>
      </c>
      <c r="MZU51" t="s">
        <v>210</v>
      </c>
      <c r="MZV51" t="s">
        <v>210</v>
      </c>
      <c r="MZW51" t="s">
        <v>210</v>
      </c>
      <c r="MZX51" t="s">
        <v>210</v>
      </c>
      <c r="MZY51" t="s">
        <v>210</v>
      </c>
      <c r="MZZ51" t="s">
        <v>210</v>
      </c>
      <c r="NAA51" t="s">
        <v>210</v>
      </c>
      <c r="NAB51" t="s">
        <v>210</v>
      </c>
      <c r="NAC51" t="s">
        <v>210</v>
      </c>
      <c r="NAD51" t="s">
        <v>210</v>
      </c>
      <c r="NAE51" t="s">
        <v>210</v>
      </c>
      <c r="NAF51" t="s">
        <v>210</v>
      </c>
      <c r="NAG51" t="s">
        <v>210</v>
      </c>
      <c r="NAH51" t="s">
        <v>210</v>
      </c>
      <c r="NAI51" t="s">
        <v>210</v>
      </c>
      <c r="NAJ51" t="s">
        <v>210</v>
      </c>
      <c r="NAK51" t="s">
        <v>210</v>
      </c>
      <c r="NAL51" t="s">
        <v>210</v>
      </c>
      <c r="NAM51" t="s">
        <v>210</v>
      </c>
      <c r="NAN51" t="s">
        <v>210</v>
      </c>
      <c r="NAO51" t="s">
        <v>210</v>
      </c>
      <c r="NAP51" t="s">
        <v>210</v>
      </c>
      <c r="NAQ51" t="s">
        <v>210</v>
      </c>
      <c r="NAR51" t="s">
        <v>210</v>
      </c>
      <c r="NAS51" t="s">
        <v>210</v>
      </c>
      <c r="NAT51" t="s">
        <v>210</v>
      </c>
      <c r="NAU51" t="s">
        <v>210</v>
      </c>
      <c r="NAV51" t="s">
        <v>210</v>
      </c>
      <c r="NAW51" t="s">
        <v>210</v>
      </c>
      <c r="NAX51" t="s">
        <v>210</v>
      </c>
      <c r="NAY51" t="s">
        <v>210</v>
      </c>
      <c r="NAZ51" t="s">
        <v>210</v>
      </c>
      <c r="NBA51" t="s">
        <v>210</v>
      </c>
      <c r="NBB51" t="s">
        <v>210</v>
      </c>
      <c r="NBC51" t="s">
        <v>210</v>
      </c>
      <c r="NBD51" t="s">
        <v>210</v>
      </c>
      <c r="NBE51" t="s">
        <v>210</v>
      </c>
      <c r="NBF51" t="s">
        <v>210</v>
      </c>
      <c r="NBG51" t="s">
        <v>210</v>
      </c>
      <c r="NBH51" t="s">
        <v>210</v>
      </c>
      <c r="NBI51" t="s">
        <v>210</v>
      </c>
      <c r="NBJ51" t="s">
        <v>210</v>
      </c>
      <c r="NBK51" t="s">
        <v>210</v>
      </c>
      <c r="NBL51" t="s">
        <v>210</v>
      </c>
      <c r="NBM51" t="s">
        <v>210</v>
      </c>
      <c r="NBN51" t="s">
        <v>210</v>
      </c>
      <c r="NBO51" t="s">
        <v>210</v>
      </c>
      <c r="NBP51" t="s">
        <v>210</v>
      </c>
      <c r="NBQ51" t="s">
        <v>210</v>
      </c>
      <c r="NBR51" t="s">
        <v>210</v>
      </c>
      <c r="NBS51" t="s">
        <v>210</v>
      </c>
      <c r="NBT51" t="s">
        <v>210</v>
      </c>
      <c r="NBU51" t="s">
        <v>210</v>
      </c>
      <c r="NBV51" t="s">
        <v>210</v>
      </c>
      <c r="NBW51" t="s">
        <v>210</v>
      </c>
      <c r="NBX51" t="s">
        <v>210</v>
      </c>
      <c r="NBY51" t="s">
        <v>210</v>
      </c>
      <c r="NBZ51" t="s">
        <v>210</v>
      </c>
      <c r="NCA51" t="s">
        <v>210</v>
      </c>
      <c r="NCB51" t="s">
        <v>210</v>
      </c>
      <c r="NCC51" t="s">
        <v>210</v>
      </c>
      <c r="NCD51" t="s">
        <v>210</v>
      </c>
      <c r="NCE51" t="s">
        <v>210</v>
      </c>
      <c r="NCF51" t="s">
        <v>210</v>
      </c>
      <c r="NCG51" t="s">
        <v>210</v>
      </c>
      <c r="NCH51" t="s">
        <v>210</v>
      </c>
      <c r="NCI51" t="s">
        <v>210</v>
      </c>
      <c r="NCJ51" t="s">
        <v>210</v>
      </c>
      <c r="NCK51" t="s">
        <v>210</v>
      </c>
      <c r="NCL51" t="s">
        <v>210</v>
      </c>
      <c r="NCM51" t="s">
        <v>210</v>
      </c>
      <c r="NCN51" t="s">
        <v>210</v>
      </c>
      <c r="NCO51" t="s">
        <v>210</v>
      </c>
      <c r="NCP51" t="s">
        <v>210</v>
      </c>
      <c r="NCQ51" t="s">
        <v>210</v>
      </c>
      <c r="NCR51" t="s">
        <v>210</v>
      </c>
      <c r="NCS51" t="s">
        <v>210</v>
      </c>
      <c r="NCT51" t="s">
        <v>210</v>
      </c>
      <c r="NCU51" t="s">
        <v>210</v>
      </c>
      <c r="NCV51" t="s">
        <v>210</v>
      </c>
      <c r="NCW51" t="s">
        <v>210</v>
      </c>
      <c r="NCX51" t="s">
        <v>210</v>
      </c>
      <c r="NCY51" t="s">
        <v>210</v>
      </c>
      <c r="NCZ51" t="s">
        <v>210</v>
      </c>
      <c r="NDA51" t="s">
        <v>210</v>
      </c>
      <c r="NDB51" t="s">
        <v>210</v>
      </c>
      <c r="NDC51" t="s">
        <v>210</v>
      </c>
      <c r="NDD51" t="s">
        <v>210</v>
      </c>
      <c r="NDE51" t="s">
        <v>210</v>
      </c>
      <c r="NDF51" t="s">
        <v>210</v>
      </c>
      <c r="NDG51" t="s">
        <v>210</v>
      </c>
      <c r="NDH51" t="s">
        <v>210</v>
      </c>
      <c r="NDI51" t="s">
        <v>210</v>
      </c>
      <c r="NDJ51" t="s">
        <v>210</v>
      </c>
      <c r="NDK51" t="s">
        <v>210</v>
      </c>
      <c r="NDL51" t="s">
        <v>210</v>
      </c>
      <c r="NDM51" t="s">
        <v>210</v>
      </c>
      <c r="NDN51" t="s">
        <v>210</v>
      </c>
      <c r="NDO51" t="s">
        <v>210</v>
      </c>
      <c r="NDP51" t="s">
        <v>210</v>
      </c>
      <c r="NDQ51" t="s">
        <v>210</v>
      </c>
      <c r="NDR51" t="s">
        <v>210</v>
      </c>
      <c r="NDS51" t="s">
        <v>210</v>
      </c>
      <c r="NDT51" t="s">
        <v>210</v>
      </c>
      <c r="NDU51" t="s">
        <v>210</v>
      </c>
      <c r="NDV51" t="s">
        <v>210</v>
      </c>
      <c r="NDW51" t="s">
        <v>210</v>
      </c>
      <c r="NDX51" t="s">
        <v>210</v>
      </c>
      <c r="NDY51" t="s">
        <v>210</v>
      </c>
      <c r="NDZ51" t="s">
        <v>210</v>
      </c>
      <c r="NEA51" t="s">
        <v>210</v>
      </c>
      <c r="NEB51" t="s">
        <v>210</v>
      </c>
      <c r="NEC51" t="s">
        <v>210</v>
      </c>
      <c r="NED51" t="s">
        <v>210</v>
      </c>
      <c r="NEE51" t="s">
        <v>210</v>
      </c>
      <c r="NEF51" t="s">
        <v>210</v>
      </c>
      <c r="NEG51" t="s">
        <v>210</v>
      </c>
      <c r="NEH51" t="s">
        <v>210</v>
      </c>
      <c r="NEI51" t="s">
        <v>210</v>
      </c>
      <c r="NEJ51" t="s">
        <v>210</v>
      </c>
      <c r="NEK51" t="s">
        <v>210</v>
      </c>
      <c r="NEL51" t="s">
        <v>210</v>
      </c>
      <c r="NEM51" t="s">
        <v>210</v>
      </c>
      <c r="NEN51" t="s">
        <v>210</v>
      </c>
      <c r="NEO51" t="s">
        <v>210</v>
      </c>
      <c r="NEP51" t="s">
        <v>210</v>
      </c>
      <c r="NEQ51" t="s">
        <v>210</v>
      </c>
      <c r="NER51" t="s">
        <v>210</v>
      </c>
      <c r="NES51" t="s">
        <v>210</v>
      </c>
      <c r="NET51" t="s">
        <v>210</v>
      </c>
      <c r="NEU51" t="s">
        <v>210</v>
      </c>
      <c r="NEV51" t="s">
        <v>210</v>
      </c>
      <c r="NEW51" t="s">
        <v>210</v>
      </c>
      <c r="NEX51" t="s">
        <v>210</v>
      </c>
      <c r="NEY51" t="s">
        <v>210</v>
      </c>
      <c r="NEZ51" t="s">
        <v>210</v>
      </c>
      <c r="NFA51" t="s">
        <v>210</v>
      </c>
      <c r="NFB51" t="s">
        <v>210</v>
      </c>
      <c r="NFC51" t="s">
        <v>210</v>
      </c>
      <c r="NFD51" t="s">
        <v>210</v>
      </c>
      <c r="NFE51" t="s">
        <v>210</v>
      </c>
      <c r="NFF51" t="s">
        <v>210</v>
      </c>
      <c r="NFG51" t="s">
        <v>210</v>
      </c>
      <c r="NFH51" t="s">
        <v>210</v>
      </c>
      <c r="NFI51" t="s">
        <v>210</v>
      </c>
      <c r="NFJ51" t="s">
        <v>210</v>
      </c>
      <c r="NFK51" t="s">
        <v>210</v>
      </c>
      <c r="NFL51" t="s">
        <v>210</v>
      </c>
      <c r="NFM51" t="s">
        <v>210</v>
      </c>
      <c r="NFN51" t="s">
        <v>210</v>
      </c>
      <c r="NFO51" t="s">
        <v>210</v>
      </c>
      <c r="NFP51" t="s">
        <v>210</v>
      </c>
      <c r="NFQ51" t="s">
        <v>210</v>
      </c>
      <c r="NFR51" t="s">
        <v>210</v>
      </c>
      <c r="NFS51" t="s">
        <v>210</v>
      </c>
      <c r="NFT51" t="s">
        <v>210</v>
      </c>
      <c r="NFU51" t="s">
        <v>210</v>
      </c>
      <c r="NFV51" t="s">
        <v>210</v>
      </c>
      <c r="NFW51" t="s">
        <v>210</v>
      </c>
      <c r="NFX51" t="s">
        <v>210</v>
      </c>
      <c r="NFY51" t="s">
        <v>210</v>
      </c>
      <c r="NFZ51" t="s">
        <v>210</v>
      </c>
      <c r="NGA51" t="s">
        <v>210</v>
      </c>
      <c r="NGB51" t="s">
        <v>210</v>
      </c>
      <c r="NGC51" t="s">
        <v>210</v>
      </c>
      <c r="NGD51" t="s">
        <v>210</v>
      </c>
      <c r="NGE51" t="s">
        <v>210</v>
      </c>
      <c r="NGF51" t="s">
        <v>210</v>
      </c>
      <c r="NGG51" t="s">
        <v>210</v>
      </c>
      <c r="NGH51" t="s">
        <v>210</v>
      </c>
      <c r="NGI51" t="s">
        <v>210</v>
      </c>
      <c r="NGJ51" t="s">
        <v>210</v>
      </c>
      <c r="NGK51" t="s">
        <v>210</v>
      </c>
      <c r="NGL51" t="s">
        <v>210</v>
      </c>
      <c r="NGM51" t="s">
        <v>210</v>
      </c>
      <c r="NGN51" t="s">
        <v>210</v>
      </c>
      <c r="NGO51" t="s">
        <v>210</v>
      </c>
      <c r="NGP51" t="s">
        <v>210</v>
      </c>
      <c r="NGQ51" t="s">
        <v>210</v>
      </c>
      <c r="NGR51" t="s">
        <v>210</v>
      </c>
      <c r="NGS51" t="s">
        <v>210</v>
      </c>
      <c r="NGT51" t="s">
        <v>210</v>
      </c>
      <c r="NGU51" t="s">
        <v>210</v>
      </c>
      <c r="NGV51" t="s">
        <v>210</v>
      </c>
      <c r="NGW51" t="s">
        <v>210</v>
      </c>
      <c r="NGX51" t="s">
        <v>210</v>
      </c>
      <c r="NGY51" t="s">
        <v>210</v>
      </c>
      <c r="NGZ51" t="s">
        <v>210</v>
      </c>
      <c r="NHA51" t="s">
        <v>210</v>
      </c>
      <c r="NHB51" t="s">
        <v>210</v>
      </c>
      <c r="NHC51" t="s">
        <v>210</v>
      </c>
      <c r="NHD51" t="s">
        <v>210</v>
      </c>
      <c r="NHE51" t="s">
        <v>210</v>
      </c>
      <c r="NHF51" t="s">
        <v>210</v>
      </c>
      <c r="NHG51" t="s">
        <v>210</v>
      </c>
      <c r="NHH51" t="s">
        <v>210</v>
      </c>
      <c r="NHI51" t="s">
        <v>210</v>
      </c>
      <c r="NHJ51" t="s">
        <v>210</v>
      </c>
      <c r="NHK51" t="s">
        <v>210</v>
      </c>
      <c r="NHL51" t="s">
        <v>210</v>
      </c>
      <c r="NHM51" t="s">
        <v>210</v>
      </c>
      <c r="NHN51" t="s">
        <v>210</v>
      </c>
      <c r="NHO51" t="s">
        <v>210</v>
      </c>
      <c r="NHP51" t="s">
        <v>210</v>
      </c>
      <c r="NHQ51" t="s">
        <v>210</v>
      </c>
      <c r="NHR51" t="s">
        <v>210</v>
      </c>
      <c r="NHS51" t="s">
        <v>210</v>
      </c>
      <c r="NHT51" t="s">
        <v>210</v>
      </c>
      <c r="NHU51" t="s">
        <v>210</v>
      </c>
      <c r="NHV51" t="s">
        <v>210</v>
      </c>
      <c r="NHW51" t="s">
        <v>210</v>
      </c>
      <c r="NHX51" t="s">
        <v>210</v>
      </c>
      <c r="NHY51" t="s">
        <v>210</v>
      </c>
      <c r="NHZ51" t="s">
        <v>210</v>
      </c>
      <c r="NIA51" t="s">
        <v>210</v>
      </c>
      <c r="NIB51" t="s">
        <v>210</v>
      </c>
      <c r="NIC51" t="s">
        <v>210</v>
      </c>
      <c r="NID51" t="s">
        <v>210</v>
      </c>
      <c r="NIE51" t="s">
        <v>210</v>
      </c>
      <c r="NIF51" t="s">
        <v>210</v>
      </c>
      <c r="NIG51" t="s">
        <v>210</v>
      </c>
      <c r="NIH51" t="s">
        <v>210</v>
      </c>
      <c r="NII51" t="s">
        <v>210</v>
      </c>
      <c r="NIJ51" t="s">
        <v>210</v>
      </c>
      <c r="NIK51" t="s">
        <v>210</v>
      </c>
      <c r="NIL51" t="s">
        <v>210</v>
      </c>
      <c r="NIM51" t="s">
        <v>210</v>
      </c>
      <c r="NIN51" t="s">
        <v>210</v>
      </c>
      <c r="NIO51" t="s">
        <v>210</v>
      </c>
      <c r="NIP51" t="s">
        <v>210</v>
      </c>
      <c r="NIQ51" t="s">
        <v>210</v>
      </c>
      <c r="NIR51" t="s">
        <v>210</v>
      </c>
      <c r="NIS51" t="s">
        <v>210</v>
      </c>
      <c r="NIT51" t="s">
        <v>210</v>
      </c>
      <c r="NIU51" t="s">
        <v>210</v>
      </c>
      <c r="NIV51" t="s">
        <v>210</v>
      </c>
      <c r="NIW51" t="s">
        <v>210</v>
      </c>
      <c r="NIX51" t="s">
        <v>210</v>
      </c>
      <c r="NIY51" t="s">
        <v>210</v>
      </c>
      <c r="NIZ51" t="s">
        <v>210</v>
      </c>
      <c r="NJA51" t="s">
        <v>210</v>
      </c>
      <c r="NJB51" t="s">
        <v>210</v>
      </c>
      <c r="NJC51" t="s">
        <v>210</v>
      </c>
      <c r="NJD51" t="s">
        <v>210</v>
      </c>
      <c r="NJE51" t="s">
        <v>210</v>
      </c>
      <c r="NJF51" t="s">
        <v>210</v>
      </c>
      <c r="NJG51" t="s">
        <v>210</v>
      </c>
      <c r="NJH51" t="s">
        <v>210</v>
      </c>
      <c r="NJI51" t="s">
        <v>210</v>
      </c>
      <c r="NJJ51" t="s">
        <v>210</v>
      </c>
      <c r="NJK51" t="s">
        <v>210</v>
      </c>
      <c r="NJL51" t="s">
        <v>210</v>
      </c>
      <c r="NJM51" t="s">
        <v>210</v>
      </c>
      <c r="NJN51" t="s">
        <v>210</v>
      </c>
      <c r="NJO51" t="s">
        <v>210</v>
      </c>
      <c r="NJP51" t="s">
        <v>210</v>
      </c>
      <c r="NJQ51" t="s">
        <v>210</v>
      </c>
      <c r="NJR51" t="s">
        <v>210</v>
      </c>
      <c r="NJS51" t="s">
        <v>210</v>
      </c>
      <c r="NJT51" t="s">
        <v>210</v>
      </c>
      <c r="NJU51" t="s">
        <v>210</v>
      </c>
      <c r="NJV51" t="s">
        <v>210</v>
      </c>
      <c r="NJW51" t="s">
        <v>210</v>
      </c>
      <c r="NJX51" t="s">
        <v>210</v>
      </c>
      <c r="NJY51" t="s">
        <v>210</v>
      </c>
      <c r="NJZ51" t="s">
        <v>210</v>
      </c>
      <c r="NKA51" t="s">
        <v>210</v>
      </c>
      <c r="NKB51" t="s">
        <v>210</v>
      </c>
      <c r="NKC51" t="s">
        <v>210</v>
      </c>
      <c r="NKD51" t="s">
        <v>210</v>
      </c>
      <c r="NKE51" t="s">
        <v>210</v>
      </c>
      <c r="NKF51" t="s">
        <v>210</v>
      </c>
      <c r="NKG51" t="s">
        <v>210</v>
      </c>
      <c r="NKH51" t="s">
        <v>210</v>
      </c>
      <c r="NKI51" t="s">
        <v>210</v>
      </c>
      <c r="NKJ51" t="s">
        <v>210</v>
      </c>
      <c r="NKK51" t="s">
        <v>210</v>
      </c>
      <c r="NKL51" t="s">
        <v>210</v>
      </c>
      <c r="NKM51" t="s">
        <v>210</v>
      </c>
      <c r="NKN51" t="s">
        <v>210</v>
      </c>
      <c r="NKO51" t="s">
        <v>210</v>
      </c>
      <c r="NKP51" t="s">
        <v>210</v>
      </c>
      <c r="NKQ51" t="s">
        <v>210</v>
      </c>
      <c r="NKR51" t="s">
        <v>210</v>
      </c>
      <c r="NKS51" t="s">
        <v>210</v>
      </c>
      <c r="NKT51" t="s">
        <v>210</v>
      </c>
      <c r="NKU51" t="s">
        <v>210</v>
      </c>
      <c r="NKV51" t="s">
        <v>210</v>
      </c>
      <c r="NKW51" t="s">
        <v>210</v>
      </c>
      <c r="NKX51" t="s">
        <v>210</v>
      </c>
      <c r="NKY51" t="s">
        <v>210</v>
      </c>
      <c r="NKZ51" t="s">
        <v>210</v>
      </c>
      <c r="NLA51" t="s">
        <v>210</v>
      </c>
      <c r="NLB51" t="s">
        <v>210</v>
      </c>
      <c r="NLC51" t="s">
        <v>210</v>
      </c>
      <c r="NLD51" t="s">
        <v>210</v>
      </c>
      <c r="NLE51" t="s">
        <v>210</v>
      </c>
      <c r="NLF51" t="s">
        <v>210</v>
      </c>
      <c r="NLG51" t="s">
        <v>210</v>
      </c>
      <c r="NLH51" t="s">
        <v>210</v>
      </c>
      <c r="NLI51" t="s">
        <v>210</v>
      </c>
      <c r="NLJ51" t="s">
        <v>210</v>
      </c>
      <c r="NLK51" t="s">
        <v>210</v>
      </c>
      <c r="NLL51" t="s">
        <v>210</v>
      </c>
      <c r="NLM51" t="s">
        <v>210</v>
      </c>
      <c r="NLN51" t="s">
        <v>210</v>
      </c>
      <c r="NLO51" t="s">
        <v>210</v>
      </c>
      <c r="NLP51" t="s">
        <v>210</v>
      </c>
      <c r="NLQ51" t="s">
        <v>210</v>
      </c>
      <c r="NLR51" t="s">
        <v>210</v>
      </c>
      <c r="NLS51" t="s">
        <v>210</v>
      </c>
      <c r="NLT51" t="s">
        <v>210</v>
      </c>
      <c r="NLU51" t="s">
        <v>210</v>
      </c>
      <c r="NLV51" t="s">
        <v>210</v>
      </c>
      <c r="NLW51" t="s">
        <v>210</v>
      </c>
      <c r="NLX51" t="s">
        <v>210</v>
      </c>
      <c r="NLY51" t="s">
        <v>210</v>
      </c>
      <c r="NLZ51" t="s">
        <v>210</v>
      </c>
      <c r="NMA51" t="s">
        <v>210</v>
      </c>
      <c r="NMB51" t="s">
        <v>210</v>
      </c>
      <c r="NMC51" t="s">
        <v>210</v>
      </c>
      <c r="NMD51" t="s">
        <v>210</v>
      </c>
      <c r="NME51" t="s">
        <v>210</v>
      </c>
      <c r="NMF51" t="s">
        <v>210</v>
      </c>
      <c r="NMG51" t="s">
        <v>210</v>
      </c>
      <c r="NMH51" t="s">
        <v>210</v>
      </c>
      <c r="NMI51" t="s">
        <v>210</v>
      </c>
      <c r="NMJ51" t="s">
        <v>210</v>
      </c>
      <c r="NMK51" t="s">
        <v>210</v>
      </c>
      <c r="NML51" t="s">
        <v>210</v>
      </c>
      <c r="NMM51" t="s">
        <v>210</v>
      </c>
      <c r="NMN51" t="s">
        <v>210</v>
      </c>
      <c r="NMO51" t="s">
        <v>210</v>
      </c>
      <c r="NMP51" t="s">
        <v>210</v>
      </c>
      <c r="NMQ51" t="s">
        <v>210</v>
      </c>
      <c r="NMR51" t="s">
        <v>210</v>
      </c>
      <c r="NMS51" t="s">
        <v>210</v>
      </c>
      <c r="NMT51" t="s">
        <v>210</v>
      </c>
      <c r="NMU51" t="s">
        <v>210</v>
      </c>
      <c r="NMV51" t="s">
        <v>210</v>
      </c>
      <c r="NMW51" t="s">
        <v>210</v>
      </c>
      <c r="NMX51" t="s">
        <v>210</v>
      </c>
      <c r="NMY51" t="s">
        <v>210</v>
      </c>
      <c r="NMZ51" t="s">
        <v>210</v>
      </c>
      <c r="NNA51" t="s">
        <v>210</v>
      </c>
      <c r="NNB51" t="s">
        <v>210</v>
      </c>
      <c r="NNC51" t="s">
        <v>210</v>
      </c>
      <c r="NND51" t="s">
        <v>210</v>
      </c>
      <c r="NNE51" t="s">
        <v>210</v>
      </c>
      <c r="NNF51" t="s">
        <v>210</v>
      </c>
      <c r="NNG51" t="s">
        <v>210</v>
      </c>
      <c r="NNH51" t="s">
        <v>210</v>
      </c>
      <c r="NNI51" t="s">
        <v>210</v>
      </c>
      <c r="NNJ51" t="s">
        <v>210</v>
      </c>
      <c r="NNK51" t="s">
        <v>210</v>
      </c>
      <c r="NNL51" t="s">
        <v>210</v>
      </c>
      <c r="NNM51" t="s">
        <v>210</v>
      </c>
      <c r="NNN51" t="s">
        <v>210</v>
      </c>
      <c r="NNO51" t="s">
        <v>210</v>
      </c>
      <c r="NNP51" t="s">
        <v>210</v>
      </c>
      <c r="NNQ51" t="s">
        <v>210</v>
      </c>
      <c r="NNR51" t="s">
        <v>210</v>
      </c>
      <c r="NNS51" t="s">
        <v>210</v>
      </c>
      <c r="NNT51" t="s">
        <v>210</v>
      </c>
      <c r="NNU51" t="s">
        <v>210</v>
      </c>
      <c r="NNV51" t="s">
        <v>210</v>
      </c>
      <c r="NNW51" t="s">
        <v>210</v>
      </c>
      <c r="NNX51" t="s">
        <v>210</v>
      </c>
      <c r="NNY51" t="s">
        <v>210</v>
      </c>
      <c r="NNZ51" t="s">
        <v>210</v>
      </c>
      <c r="NOA51" t="s">
        <v>210</v>
      </c>
      <c r="NOB51" t="s">
        <v>210</v>
      </c>
      <c r="NOC51" t="s">
        <v>210</v>
      </c>
      <c r="NOD51" t="s">
        <v>210</v>
      </c>
      <c r="NOE51" t="s">
        <v>210</v>
      </c>
      <c r="NOF51" t="s">
        <v>210</v>
      </c>
      <c r="NOG51" t="s">
        <v>210</v>
      </c>
      <c r="NOH51" t="s">
        <v>210</v>
      </c>
      <c r="NOI51" t="s">
        <v>210</v>
      </c>
      <c r="NOJ51" t="s">
        <v>210</v>
      </c>
      <c r="NOK51" t="s">
        <v>210</v>
      </c>
      <c r="NOL51" t="s">
        <v>210</v>
      </c>
      <c r="NOM51" t="s">
        <v>210</v>
      </c>
      <c r="NON51" t="s">
        <v>210</v>
      </c>
      <c r="NOO51" t="s">
        <v>210</v>
      </c>
      <c r="NOP51" t="s">
        <v>210</v>
      </c>
      <c r="NOQ51" t="s">
        <v>210</v>
      </c>
      <c r="NOR51" t="s">
        <v>210</v>
      </c>
      <c r="NOS51" t="s">
        <v>210</v>
      </c>
      <c r="NOT51" t="s">
        <v>210</v>
      </c>
      <c r="NOU51" t="s">
        <v>210</v>
      </c>
      <c r="NOV51" t="s">
        <v>210</v>
      </c>
      <c r="NOW51" t="s">
        <v>210</v>
      </c>
      <c r="NOX51" t="s">
        <v>210</v>
      </c>
      <c r="NOY51" t="s">
        <v>210</v>
      </c>
      <c r="NOZ51" t="s">
        <v>210</v>
      </c>
      <c r="NPA51" t="s">
        <v>210</v>
      </c>
      <c r="NPB51" t="s">
        <v>210</v>
      </c>
      <c r="NPC51" t="s">
        <v>210</v>
      </c>
      <c r="NPD51" t="s">
        <v>210</v>
      </c>
      <c r="NPE51" t="s">
        <v>210</v>
      </c>
      <c r="NPF51" t="s">
        <v>210</v>
      </c>
      <c r="NPG51" t="s">
        <v>210</v>
      </c>
      <c r="NPH51" t="s">
        <v>210</v>
      </c>
      <c r="NPI51" t="s">
        <v>210</v>
      </c>
      <c r="NPJ51" t="s">
        <v>210</v>
      </c>
      <c r="NPK51" t="s">
        <v>210</v>
      </c>
      <c r="NPL51" t="s">
        <v>210</v>
      </c>
      <c r="NPM51" t="s">
        <v>210</v>
      </c>
      <c r="NPN51" t="s">
        <v>210</v>
      </c>
      <c r="NPO51" t="s">
        <v>210</v>
      </c>
      <c r="NPP51" t="s">
        <v>210</v>
      </c>
      <c r="NPQ51" t="s">
        <v>210</v>
      </c>
      <c r="NPR51" t="s">
        <v>210</v>
      </c>
      <c r="NPS51" t="s">
        <v>210</v>
      </c>
      <c r="NPT51" t="s">
        <v>210</v>
      </c>
      <c r="NPU51" t="s">
        <v>210</v>
      </c>
      <c r="NPV51" t="s">
        <v>210</v>
      </c>
      <c r="NPW51" t="s">
        <v>210</v>
      </c>
      <c r="NPX51" t="s">
        <v>210</v>
      </c>
      <c r="NPY51" t="s">
        <v>210</v>
      </c>
      <c r="NPZ51" t="s">
        <v>210</v>
      </c>
      <c r="NQA51" t="s">
        <v>210</v>
      </c>
      <c r="NQB51" t="s">
        <v>210</v>
      </c>
      <c r="NQC51" t="s">
        <v>210</v>
      </c>
      <c r="NQD51" t="s">
        <v>210</v>
      </c>
      <c r="NQE51" t="s">
        <v>210</v>
      </c>
      <c r="NQF51" t="s">
        <v>210</v>
      </c>
      <c r="NQG51" t="s">
        <v>210</v>
      </c>
      <c r="NQH51" t="s">
        <v>210</v>
      </c>
      <c r="NQI51" t="s">
        <v>210</v>
      </c>
      <c r="NQJ51" t="s">
        <v>210</v>
      </c>
      <c r="NQK51" t="s">
        <v>210</v>
      </c>
      <c r="NQL51" t="s">
        <v>210</v>
      </c>
      <c r="NQM51" t="s">
        <v>210</v>
      </c>
      <c r="NQN51" t="s">
        <v>210</v>
      </c>
      <c r="NQO51" t="s">
        <v>210</v>
      </c>
      <c r="NQP51" t="s">
        <v>210</v>
      </c>
      <c r="NQQ51" t="s">
        <v>210</v>
      </c>
      <c r="NQR51" t="s">
        <v>210</v>
      </c>
      <c r="NQS51" t="s">
        <v>210</v>
      </c>
      <c r="NQT51" t="s">
        <v>210</v>
      </c>
      <c r="NQU51" t="s">
        <v>210</v>
      </c>
      <c r="NQV51" t="s">
        <v>210</v>
      </c>
      <c r="NQW51" t="s">
        <v>210</v>
      </c>
      <c r="NQX51" t="s">
        <v>210</v>
      </c>
      <c r="NQY51" t="s">
        <v>210</v>
      </c>
      <c r="NQZ51" t="s">
        <v>210</v>
      </c>
      <c r="NRA51" t="s">
        <v>210</v>
      </c>
      <c r="NRB51" t="s">
        <v>210</v>
      </c>
      <c r="NRC51" t="s">
        <v>210</v>
      </c>
      <c r="NRD51" t="s">
        <v>210</v>
      </c>
      <c r="NRE51" t="s">
        <v>210</v>
      </c>
      <c r="NRF51" t="s">
        <v>210</v>
      </c>
      <c r="NRG51" t="s">
        <v>210</v>
      </c>
      <c r="NRH51" t="s">
        <v>210</v>
      </c>
      <c r="NRI51" t="s">
        <v>210</v>
      </c>
      <c r="NRJ51" t="s">
        <v>210</v>
      </c>
      <c r="NRK51" t="s">
        <v>210</v>
      </c>
      <c r="NRL51" t="s">
        <v>210</v>
      </c>
      <c r="NRM51" t="s">
        <v>210</v>
      </c>
      <c r="NRN51" t="s">
        <v>210</v>
      </c>
      <c r="NRO51" t="s">
        <v>210</v>
      </c>
      <c r="NRP51" t="s">
        <v>210</v>
      </c>
      <c r="NRQ51" t="s">
        <v>210</v>
      </c>
      <c r="NRR51" t="s">
        <v>210</v>
      </c>
      <c r="NRS51" t="s">
        <v>210</v>
      </c>
      <c r="NRT51" t="s">
        <v>210</v>
      </c>
      <c r="NRU51" t="s">
        <v>210</v>
      </c>
      <c r="NRV51" t="s">
        <v>210</v>
      </c>
      <c r="NRW51" t="s">
        <v>210</v>
      </c>
      <c r="NRX51" t="s">
        <v>210</v>
      </c>
      <c r="NRY51" t="s">
        <v>210</v>
      </c>
      <c r="NRZ51" t="s">
        <v>210</v>
      </c>
      <c r="NSA51" t="s">
        <v>210</v>
      </c>
      <c r="NSB51" t="s">
        <v>210</v>
      </c>
      <c r="NSC51" t="s">
        <v>210</v>
      </c>
      <c r="NSD51" t="s">
        <v>210</v>
      </c>
      <c r="NSE51" t="s">
        <v>210</v>
      </c>
      <c r="NSF51" t="s">
        <v>210</v>
      </c>
      <c r="NSG51" t="s">
        <v>210</v>
      </c>
      <c r="NSH51" t="s">
        <v>210</v>
      </c>
      <c r="NSI51" t="s">
        <v>210</v>
      </c>
      <c r="NSJ51" t="s">
        <v>210</v>
      </c>
      <c r="NSK51" t="s">
        <v>210</v>
      </c>
      <c r="NSL51" t="s">
        <v>210</v>
      </c>
      <c r="NSM51" t="s">
        <v>210</v>
      </c>
      <c r="NSN51" t="s">
        <v>210</v>
      </c>
      <c r="NSO51" t="s">
        <v>210</v>
      </c>
      <c r="NSP51" t="s">
        <v>210</v>
      </c>
      <c r="NSQ51" t="s">
        <v>210</v>
      </c>
      <c r="NSR51" t="s">
        <v>210</v>
      </c>
      <c r="NSS51" t="s">
        <v>210</v>
      </c>
      <c r="NST51" t="s">
        <v>210</v>
      </c>
      <c r="NSU51" t="s">
        <v>210</v>
      </c>
      <c r="NSV51" t="s">
        <v>210</v>
      </c>
      <c r="NSW51" t="s">
        <v>210</v>
      </c>
      <c r="NSX51" t="s">
        <v>210</v>
      </c>
      <c r="NSY51" t="s">
        <v>210</v>
      </c>
      <c r="NSZ51" t="s">
        <v>210</v>
      </c>
      <c r="NTA51" t="s">
        <v>210</v>
      </c>
      <c r="NTB51" t="s">
        <v>210</v>
      </c>
      <c r="NTC51" t="s">
        <v>210</v>
      </c>
      <c r="NTD51" t="s">
        <v>210</v>
      </c>
      <c r="NTE51" t="s">
        <v>210</v>
      </c>
      <c r="NTF51" t="s">
        <v>210</v>
      </c>
      <c r="NTG51" t="s">
        <v>210</v>
      </c>
      <c r="NTH51" t="s">
        <v>210</v>
      </c>
      <c r="NTI51" t="s">
        <v>210</v>
      </c>
      <c r="NTJ51" t="s">
        <v>210</v>
      </c>
      <c r="NTK51" t="s">
        <v>210</v>
      </c>
      <c r="NTL51" t="s">
        <v>210</v>
      </c>
      <c r="NTM51" t="s">
        <v>210</v>
      </c>
      <c r="NTN51" t="s">
        <v>210</v>
      </c>
      <c r="NTO51" t="s">
        <v>210</v>
      </c>
      <c r="NTP51" t="s">
        <v>210</v>
      </c>
      <c r="NTQ51" t="s">
        <v>210</v>
      </c>
      <c r="NTR51" t="s">
        <v>210</v>
      </c>
      <c r="NTS51" t="s">
        <v>210</v>
      </c>
      <c r="NTT51" t="s">
        <v>210</v>
      </c>
      <c r="NTU51" t="s">
        <v>210</v>
      </c>
      <c r="NTV51" t="s">
        <v>210</v>
      </c>
      <c r="NTW51" t="s">
        <v>210</v>
      </c>
      <c r="NTX51" t="s">
        <v>210</v>
      </c>
      <c r="NTY51" t="s">
        <v>210</v>
      </c>
      <c r="NTZ51" t="s">
        <v>210</v>
      </c>
      <c r="NUA51" t="s">
        <v>210</v>
      </c>
      <c r="NUB51" t="s">
        <v>210</v>
      </c>
      <c r="NUC51" t="s">
        <v>210</v>
      </c>
      <c r="NUD51" t="s">
        <v>210</v>
      </c>
      <c r="NUE51" t="s">
        <v>210</v>
      </c>
      <c r="NUF51" t="s">
        <v>210</v>
      </c>
      <c r="NUG51" t="s">
        <v>210</v>
      </c>
      <c r="NUH51" t="s">
        <v>210</v>
      </c>
      <c r="NUI51" t="s">
        <v>210</v>
      </c>
      <c r="NUJ51" t="s">
        <v>210</v>
      </c>
      <c r="NUK51" t="s">
        <v>210</v>
      </c>
      <c r="NUL51" t="s">
        <v>210</v>
      </c>
      <c r="NUM51" t="s">
        <v>210</v>
      </c>
      <c r="NUN51" t="s">
        <v>210</v>
      </c>
      <c r="NUO51" t="s">
        <v>210</v>
      </c>
      <c r="NUP51" t="s">
        <v>210</v>
      </c>
      <c r="NUQ51" t="s">
        <v>210</v>
      </c>
      <c r="NUR51" t="s">
        <v>210</v>
      </c>
      <c r="NUS51" t="s">
        <v>210</v>
      </c>
      <c r="NUT51" t="s">
        <v>210</v>
      </c>
      <c r="NUU51" t="s">
        <v>210</v>
      </c>
      <c r="NUV51" t="s">
        <v>210</v>
      </c>
      <c r="NUW51" t="s">
        <v>210</v>
      </c>
      <c r="NUX51" t="s">
        <v>210</v>
      </c>
      <c r="NUY51" t="s">
        <v>210</v>
      </c>
      <c r="NUZ51" t="s">
        <v>210</v>
      </c>
      <c r="NVA51" t="s">
        <v>210</v>
      </c>
      <c r="NVB51" t="s">
        <v>210</v>
      </c>
      <c r="NVC51" t="s">
        <v>210</v>
      </c>
      <c r="NVD51" t="s">
        <v>210</v>
      </c>
      <c r="NVE51" t="s">
        <v>210</v>
      </c>
      <c r="NVF51" t="s">
        <v>210</v>
      </c>
      <c r="NVG51" t="s">
        <v>210</v>
      </c>
      <c r="NVH51" t="s">
        <v>210</v>
      </c>
      <c r="NVI51" t="s">
        <v>210</v>
      </c>
      <c r="NVJ51" t="s">
        <v>210</v>
      </c>
      <c r="NVK51" t="s">
        <v>210</v>
      </c>
      <c r="NVL51" t="s">
        <v>210</v>
      </c>
      <c r="NVM51" t="s">
        <v>210</v>
      </c>
      <c r="NVN51" t="s">
        <v>210</v>
      </c>
      <c r="NVO51" t="s">
        <v>210</v>
      </c>
      <c r="NVP51" t="s">
        <v>210</v>
      </c>
      <c r="NVQ51" t="s">
        <v>210</v>
      </c>
      <c r="NVR51" t="s">
        <v>210</v>
      </c>
      <c r="NVS51" t="s">
        <v>210</v>
      </c>
      <c r="NVT51" t="s">
        <v>210</v>
      </c>
      <c r="NVU51" t="s">
        <v>210</v>
      </c>
      <c r="NVV51" t="s">
        <v>210</v>
      </c>
      <c r="NVW51" t="s">
        <v>210</v>
      </c>
      <c r="NVX51" t="s">
        <v>210</v>
      </c>
      <c r="NVY51" t="s">
        <v>210</v>
      </c>
      <c r="NVZ51" t="s">
        <v>210</v>
      </c>
      <c r="NWA51" t="s">
        <v>210</v>
      </c>
      <c r="NWB51" t="s">
        <v>210</v>
      </c>
      <c r="NWC51" t="s">
        <v>210</v>
      </c>
      <c r="NWD51" t="s">
        <v>210</v>
      </c>
      <c r="NWE51" t="s">
        <v>210</v>
      </c>
      <c r="NWF51" t="s">
        <v>210</v>
      </c>
      <c r="NWG51" t="s">
        <v>210</v>
      </c>
      <c r="NWH51" t="s">
        <v>210</v>
      </c>
      <c r="NWI51" t="s">
        <v>210</v>
      </c>
      <c r="NWJ51" t="s">
        <v>210</v>
      </c>
      <c r="NWK51" t="s">
        <v>210</v>
      </c>
      <c r="NWL51" t="s">
        <v>210</v>
      </c>
      <c r="NWM51" t="s">
        <v>210</v>
      </c>
      <c r="NWN51" t="s">
        <v>210</v>
      </c>
      <c r="NWO51" t="s">
        <v>210</v>
      </c>
      <c r="NWP51" t="s">
        <v>210</v>
      </c>
      <c r="NWQ51" t="s">
        <v>210</v>
      </c>
      <c r="NWR51" t="s">
        <v>210</v>
      </c>
      <c r="NWS51" t="s">
        <v>210</v>
      </c>
      <c r="NWT51" t="s">
        <v>210</v>
      </c>
      <c r="NWU51" t="s">
        <v>210</v>
      </c>
      <c r="NWV51" t="s">
        <v>210</v>
      </c>
      <c r="NWW51" t="s">
        <v>210</v>
      </c>
      <c r="NWX51" t="s">
        <v>210</v>
      </c>
      <c r="NWY51" t="s">
        <v>210</v>
      </c>
      <c r="NWZ51" t="s">
        <v>210</v>
      </c>
      <c r="NXA51" t="s">
        <v>210</v>
      </c>
      <c r="NXB51" t="s">
        <v>210</v>
      </c>
      <c r="NXC51" t="s">
        <v>210</v>
      </c>
      <c r="NXD51" t="s">
        <v>210</v>
      </c>
      <c r="NXE51" t="s">
        <v>210</v>
      </c>
      <c r="NXF51" t="s">
        <v>210</v>
      </c>
      <c r="NXG51" t="s">
        <v>210</v>
      </c>
      <c r="NXH51" t="s">
        <v>210</v>
      </c>
      <c r="NXI51" t="s">
        <v>210</v>
      </c>
      <c r="NXJ51" t="s">
        <v>210</v>
      </c>
      <c r="NXK51" t="s">
        <v>210</v>
      </c>
      <c r="NXL51" t="s">
        <v>210</v>
      </c>
      <c r="NXM51" t="s">
        <v>210</v>
      </c>
      <c r="NXN51" t="s">
        <v>210</v>
      </c>
      <c r="NXO51" t="s">
        <v>210</v>
      </c>
      <c r="NXP51" t="s">
        <v>210</v>
      </c>
      <c r="NXQ51" t="s">
        <v>210</v>
      </c>
      <c r="NXR51" t="s">
        <v>210</v>
      </c>
      <c r="NXS51" t="s">
        <v>210</v>
      </c>
      <c r="NXT51" t="s">
        <v>210</v>
      </c>
      <c r="NXU51" t="s">
        <v>210</v>
      </c>
      <c r="NXV51" t="s">
        <v>210</v>
      </c>
      <c r="NXW51" t="s">
        <v>210</v>
      </c>
      <c r="NXX51" t="s">
        <v>210</v>
      </c>
      <c r="NXY51" t="s">
        <v>210</v>
      </c>
      <c r="NXZ51" t="s">
        <v>210</v>
      </c>
      <c r="NYA51" t="s">
        <v>210</v>
      </c>
      <c r="NYB51" t="s">
        <v>210</v>
      </c>
      <c r="NYC51" t="s">
        <v>210</v>
      </c>
      <c r="NYD51" t="s">
        <v>210</v>
      </c>
      <c r="NYE51" t="s">
        <v>210</v>
      </c>
      <c r="NYF51" t="s">
        <v>210</v>
      </c>
      <c r="NYG51" t="s">
        <v>210</v>
      </c>
      <c r="NYH51" t="s">
        <v>210</v>
      </c>
      <c r="NYI51" t="s">
        <v>210</v>
      </c>
      <c r="NYJ51" t="s">
        <v>210</v>
      </c>
      <c r="NYK51" t="s">
        <v>210</v>
      </c>
      <c r="NYL51" t="s">
        <v>210</v>
      </c>
      <c r="NYM51" t="s">
        <v>210</v>
      </c>
      <c r="NYN51" t="s">
        <v>210</v>
      </c>
      <c r="NYO51" t="s">
        <v>210</v>
      </c>
      <c r="NYP51" t="s">
        <v>210</v>
      </c>
      <c r="NYQ51" t="s">
        <v>210</v>
      </c>
      <c r="NYR51" t="s">
        <v>210</v>
      </c>
      <c r="NYS51" t="s">
        <v>210</v>
      </c>
      <c r="NYT51" t="s">
        <v>210</v>
      </c>
      <c r="NYU51" t="s">
        <v>210</v>
      </c>
      <c r="NYV51" t="s">
        <v>210</v>
      </c>
      <c r="NYW51" t="s">
        <v>210</v>
      </c>
      <c r="NYX51" t="s">
        <v>210</v>
      </c>
      <c r="NYY51" t="s">
        <v>210</v>
      </c>
      <c r="NYZ51" t="s">
        <v>210</v>
      </c>
      <c r="NZA51" t="s">
        <v>210</v>
      </c>
      <c r="NZB51" t="s">
        <v>210</v>
      </c>
      <c r="NZC51" t="s">
        <v>210</v>
      </c>
      <c r="NZD51" t="s">
        <v>210</v>
      </c>
      <c r="NZE51" t="s">
        <v>210</v>
      </c>
      <c r="NZF51" t="s">
        <v>210</v>
      </c>
      <c r="NZG51" t="s">
        <v>210</v>
      </c>
      <c r="NZH51" t="s">
        <v>210</v>
      </c>
      <c r="NZI51" t="s">
        <v>210</v>
      </c>
      <c r="NZJ51" t="s">
        <v>210</v>
      </c>
      <c r="NZK51" t="s">
        <v>210</v>
      </c>
      <c r="NZL51" t="s">
        <v>210</v>
      </c>
      <c r="NZM51" t="s">
        <v>210</v>
      </c>
      <c r="NZN51" t="s">
        <v>210</v>
      </c>
      <c r="NZO51" t="s">
        <v>210</v>
      </c>
      <c r="NZP51" t="s">
        <v>210</v>
      </c>
      <c r="NZQ51" t="s">
        <v>210</v>
      </c>
      <c r="NZR51" t="s">
        <v>210</v>
      </c>
      <c r="NZS51" t="s">
        <v>210</v>
      </c>
      <c r="NZT51" t="s">
        <v>210</v>
      </c>
      <c r="NZU51" t="s">
        <v>210</v>
      </c>
      <c r="NZV51" t="s">
        <v>210</v>
      </c>
      <c r="NZW51" t="s">
        <v>210</v>
      </c>
      <c r="NZX51" t="s">
        <v>210</v>
      </c>
      <c r="NZY51" t="s">
        <v>210</v>
      </c>
      <c r="NZZ51" t="s">
        <v>210</v>
      </c>
      <c r="OAA51" t="s">
        <v>210</v>
      </c>
      <c r="OAB51" t="s">
        <v>210</v>
      </c>
      <c r="OAC51" t="s">
        <v>210</v>
      </c>
      <c r="OAD51" t="s">
        <v>210</v>
      </c>
      <c r="OAE51" t="s">
        <v>210</v>
      </c>
      <c r="OAF51" t="s">
        <v>210</v>
      </c>
      <c r="OAG51" t="s">
        <v>210</v>
      </c>
      <c r="OAH51" t="s">
        <v>210</v>
      </c>
      <c r="OAI51" t="s">
        <v>210</v>
      </c>
      <c r="OAJ51" t="s">
        <v>210</v>
      </c>
      <c r="OAK51" t="s">
        <v>210</v>
      </c>
      <c r="OAL51" t="s">
        <v>210</v>
      </c>
      <c r="OAM51" t="s">
        <v>210</v>
      </c>
      <c r="OAN51" t="s">
        <v>210</v>
      </c>
      <c r="OAO51" t="s">
        <v>210</v>
      </c>
      <c r="OAP51" t="s">
        <v>210</v>
      </c>
      <c r="OAQ51" t="s">
        <v>210</v>
      </c>
      <c r="OAR51" t="s">
        <v>210</v>
      </c>
      <c r="OAS51" t="s">
        <v>210</v>
      </c>
      <c r="OAT51" t="s">
        <v>210</v>
      </c>
      <c r="OAU51" t="s">
        <v>210</v>
      </c>
      <c r="OAV51" t="s">
        <v>210</v>
      </c>
      <c r="OAW51" t="s">
        <v>210</v>
      </c>
      <c r="OAX51" t="s">
        <v>210</v>
      </c>
      <c r="OAY51" t="s">
        <v>210</v>
      </c>
      <c r="OAZ51" t="s">
        <v>210</v>
      </c>
      <c r="OBA51" t="s">
        <v>210</v>
      </c>
      <c r="OBB51" t="s">
        <v>210</v>
      </c>
      <c r="OBC51" t="s">
        <v>210</v>
      </c>
      <c r="OBD51" t="s">
        <v>210</v>
      </c>
      <c r="OBE51" t="s">
        <v>210</v>
      </c>
      <c r="OBF51" t="s">
        <v>210</v>
      </c>
      <c r="OBG51" t="s">
        <v>210</v>
      </c>
      <c r="OBH51" t="s">
        <v>210</v>
      </c>
      <c r="OBI51" t="s">
        <v>210</v>
      </c>
      <c r="OBJ51" t="s">
        <v>210</v>
      </c>
      <c r="OBK51" t="s">
        <v>210</v>
      </c>
      <c r="OBL51" t="s">
        <v>210</v>
      </c>
      <c r="OBM51" t="s">
        <v>210</v>
      </c>
      <c r="OBN51" t="s">
        <v>210</v>
      </c>
      <c r="OBO51" t="s">
        <v>210</v>
      </c>
      <c r="OBP51" t="s">
        <v>210</v>
      </c>
      <c r="OBQ51" t="s">
        <v>210</v>
      </c>
      <c r="OBR51" t="s">
        <v>210</v>
      </c>
      <c r="OBS51" t="s">
        <v>210</v>
      </c>
      <c r="OBT51" t="s">
        <v>210</v>
      </c>
      <c r="OBU51" t="s">
        <v>210</v>
      </c>
      <c r="OBV51" t="s">
        <v>210</v>
      </c>
      <c r="OBW51" t="s">
        <v>210</v>
      </c>
      <c r="OBX51" t="s">
        <v>210</v>
      </c>
      <c r="OBY51" t="s">
        <v>210</v>
      </c>
      <c r="OBZ51" t="s">
        <v>210</v>
      </c>
      <c r="OCA51" t="s">
        <v>210</v>
      </c>
      <c r="OCB51" t="s">
        <v>210</v>
      </c>
      <c r="OCC51" t="s">
        <v>210</v>
      </c>
      <c r="OCD51" t="s">
        <v>210</v>
      </c>
      <c r="OCE51" t="s">
        <v>210</v>
      </c>
      <c r="OCF51" t="s">
        <v>210</v>
      </c>
      <c r="OCG51" t="s">
        <v>210</v>
      </c>
      <c r="OCH51" t="s">
        <v>210</v>
      </c>
      <c r="OCI51" t="s">
        <v>210</v>
      </c>
      <c r="OCJ51" t="s">
        <v>210</v>
      </c>
      <c r="OCK51" t="s">
        <v>210</v>
      </c>
      <c r="OCL51" t="s">
        <v>210</v>
      </c>
      <c r="OCM51" t="s">
        <v>210</v>
      </c>
      <c r="OCN51" t="s">
        <v>210</v>
      </c>
      <c r="OCO51" t="s">
        <v>210</v>
      </c>
      <c r="OCP51" t="s">
        <v>210</v>
      </c>
      <c r="OCQ51" t="s">
        <v>210</v>
      </c>
      <c r="OCR51" t="s">
        <v>210</v>
      </c>
      <c r="OCS51" t="s">
        <v>210</v>
      </c>
      <c r="OCT51" t="s">
        <v>210</v>
      </c>
      <c r="OCU51" t="s">
        <v>210</v>
      </c>
      <c r="OCV51" t="s">
        <v>210</v>
      </c>
      <c r="OCW51" t="s">
        <v>210</v>
      </c>
      <c r="OCX51" t="s">
        <v>210</v>
      </c>
      <c r="OCY51" t="s">
        <v>210</v>
      </c>
      <c r="OCZ51" t="s">
        <v>210</v>
      </c>
      <c r="ODA51" t="s">
        <v>210</v>
      </c>
      <c r="ODB51" t="s">
        <v>210</v>
      </c>
      <c r="ODC51" t="s">
        <v>210</v>
      </c>
      <c r="ODD51" t="s">
        <v>210</v>
      </c>
      <c r="ODE51" t="s">
        <v>210</v>
      </c>
      <c r="ODF51" t="s">
        <v>210</v>
      </c>
      <c r="ODG51" t="s">
        <v>210</v>
      </c>
      <c r="ODH51" t="s">
        <v>210</v>
      </c>
      <c r="ODI51" t="s">
        <v>210</v>
      </c>
      <c r="ODJ51" t="s">
        <v>210</v>
      </c>
      <c r="ODK51" t="s">
        <v>210</v>
      </c>
      <c r="ODL51" t="s">
        <v>210</v>
      </c>
      <c r="ODM51" t="s">
        <v>210</v>
      </c>
      <c r="ODN51" t="s">
        <v>210</v>
      </c>
      <c r="ODO51" t="s">
        <v>210</v>
      </c>
      <c r="ODP51" t="s">
        <v>210</v>
      </c>
      <c r="ODQ51" t="s">
        <v>210</v>
      </c>
      <c r="ODR51" t="s">
        <v>210</v>
      </c>
      <c r="ODS51" t="s">
        <v>210</v>
      </c>
      <c r="ODT51" t="s">
        <v>210</v>
      </c>
      <c r="ODU51" t="s">
        <v>210</v>
      </c>
      <c r="ODV51" t="s">
        <v>210</v>
      </c>
      <c r="ODW51" t="s">
        <v>210</v>
      </c>
      <c r="ODX51" t="s">
        <v>210</v>
      </c>
      <c r="ODY51" t="s">
        <v>210</v>
      </c>
      <c r="ODZ51" t="s">
        <v>210</v>
      </c>
      <c r="OEA51" t="s">
        <v>210</v>
      </c>
      <c r="OEB51" t="s">
        <v>210</v>
      </c>
      <c r="OEC51" t="s">
        <v>210</v>
      </c>
      <c r="OED51" t="s">
        <v>210</v>
      </c>
      <c r="OEE51" t="s">
        <v>210</v>
      </c>
      <c r="OEF51" t="s">
        <v>210</v>
      </c>
      <c r="OEG51" t="s">
        <v>210</v>
      </c>
      <c r="OEH51" t="s">
        <v>210</v>
      </c>
      <c r="OEI51" t="s">
        <v>210</v>
      </c>
      <c r="OEJ51" t="s">
        <v>210</v>
      </c>
      <c r="OEK51" t="s">
        <v>210</v>
      </c>
      <c r="OEL51" t="s">
        <v>210</v>
      </c>
      <c r="OEM51" t="s">
        <v>210</v>
      </c>
      <c r="OEN51" t="s">
        <v>210</v>
      </c>
      <c r="OEO51" t="s">
        <v>210</v>
      </c>
      <c r="OEP51" t="s">
        <v>210</v>
      </c>
      <c r="OEQ51" t="s">
        <v>210</v>
      </c>
      <c r="OER51" t="s">
        <v>210</v>
      </c>
      <c r="OES51" t="s">
        <v>210</v>
      </c>
      <c r="OET51" t="s">
        <v>210</v>
      </c>
      <c r="OEU51" t="s">
        <v>210</v>
      </c>
      <c r="OEV51" t="s">
        <v>210</v>
      </c>
      <c r="OEW51" t="s">
        <v>210</v>
      </c>
      <c r="OEX51" t="s">
        <v>210</v>
      </c>
      <c r="OEY51" t="s">
        <v>210</v>
      </c>
      <c r="OEZ51" t="s">
        <v>210</v>
      </c>
      <c r="OFA51" t="s">
        <v>210</v>
      </c>
      <c r="OFB51" t="s">
        <v>210</v>
      </c>
      <c r="OFC51" t="s">
        <v>210</v>
      </c>
      <c r="OFD51" t="s">
        <v>210</v>
      </c>
      <c r="OFE51" t="s">
        <v>210</v>
      </c>
      <c r="OFF51" t="s">
        <v>210</v>
      </c>
      <c r="OFG51" t="s">
        <v>210</v>
      </c>
      <c r="OFH51" t="s">
        <v>210</v>
      </c>
      <c r="OFI51" t="s">
        <v>210</v>
      </c>
      <c r="OFJ51" t="s">
        <v>210</v>
      </c>
      <c r="OFK51" t="s">
        <v>210</v>
      </c>
      <c r="OFL51" t="s">
        <v>210</v>
      </c>
      <c r="OFM51" t="s">
        <v>210</v>
      </c>
      <c r="OFN51" t="s">
        <v>210</v>
      </c>
      <c r="OFO51" t="s">
        <v>210</v>
      </c>
      <c r="OFP51" t="s">
        <v>210</v>
      </c>
      <c r="OFQ51" t="s">
        <v>210</v>
      </c>
      <c r="OFR51" t="s">
        <v>210</v>
      </c>
      <c r="OFS51" t="s">
        <v>210</v>
      </c>
      <c r="OFT51" t="s">
        <v>210</v>
      </c>
      <c r="OFU51" t="s">
        <v>210</v>
      </c>
      <c r="OFV51" t="s">
        <v>210</v>
      </c>
      <c r="OFW51" t="s">
        <v>210</v>
      </c>
      <c r="OFX51" t="s">
        <v>210</v>
      </c>
      <c r="OFY51" t="s">
        <v>210</v>
      </c>
      <c r="OFZ51" t="s">
        <v>210</v>
      </c>
      <c r="OGA51" t="s">
        <v>210</v>
      </c>
      <c r="OGB51" t="s">
        <v>210</v>
      </c>
      <c r="OGC51" t="s">
        <v>210</v>
      </c>
      <c r="OGD51" t="s">
        <v>210</v>
      </c>
      <c r="OGE51" t="s">
        <v>210</v>
      </c>
      <c r="OGF51" t="s">
        <v>210</v>
      </c>
      <c r="OGG51" t="s">
        <v>210</v>
      </c>
      <c r="OGH51" t="s">
        <v>210</v>
      </c>
      <c r="OGI51" t="s">
        <v>210</v>
      </c>
      <c r="OGJ51" t="s">
        <v>210</v>
      </c>
      <c r="OGK51" t="s">
        <v>210</v>
      </c>
      <c r="OGL51" t="s">
        <v>210</v>
      </c>
      <c r="OGM51" t="s">
        <v>210</v>
      </c>
      <c r="OGN51" t="s">
        <v>210</v>
      </c>
      <c r="OGO51" t="s">
        <v>210</v>
      </c>
      <c r="OGP51" t="s">
        <v>210</v>
      </c>
      <c r="OGQ51" t="s">
        <v>210</v>
      </c>
      <c r="OGR51" t="s">
        <v>210</v>
      </c>
      <c r="OGS51" t="s">
        <v>210</v>
      </c>
      <c r="OGT51" t="s">
        <v>210</v>
      </c>
      <c r="OGU51" t="s">
        <v>210</v>
      </c>
      <c r="OGV51" t="s">
        <v>210</v>
      </c>
      <c r="OGW51" t="s">
        <v>210</v>
      </c>
      <c r="OGX51" t="s">
        <v>210</v>
      </c>
      <c r="OGY51" t="s">
        <v>210</v>
      </c>
      <c r="OGZ51" t="s">
        <v>210</v>
      </c>
      <c r="OHA51" t="s">
        <v>210</v>
      </c>
      <c r="OHB51" t="s">
        <v>210</v>
      </c>
      <c r="OHC51" t="s">
        <v>210</v>
      </c>
      <c r="OHD51" t="s">
        <v>210</v>
      </c>
      <c r="OHE51" t="s">
        <v>210</v>
      </c>
      <c r="OHF51" t="s">
        <v>210</v>
      </c>
      <c r="OHG51" t="s">
        <v>210</v>
      </c>
      <c r="OHH51" t="s">
        <v>210</v>
      </c>
      <c r="OHI51" t="s">
        <v>210</v>
      </c>
      <c r="OHJ51" t="s">
        <v>210</v>
      </c>
      <c r="OHK51" t="s">
        <v>210</v>
      </c>
      <c r="OHL51" t="s">
        <v>210</v>
      </c>
      <c r="OHM51" t="s">
        <v>210</v>
      </c>
      <c r="OHN51" t="s">
        <v>210</v>
      </c>
      <c r="OHO51" t="s">
        <v>210</v>
      </c>
      <c r="OHP51" t="s">
        <v>210</v>
      </c>
      <c r="OHQ51" t="s">
        <v>210</v>
      </c>
      <c r="OHR51" t="s">
        <v>210</v>
      </c>
      <c r="OHS51" t="s">
        <v>210</v>
      </c>
      <c r="OHT51" t="s">
        <v>210</v>
      </c>
      <c r="OHU51" t="s">
        <v>210</v>
      </c>
      <c r="OHV51" t="s">
        <v>210</v>
      </c>
      <c r="OHW51" t="s">
        <v>210</v>
      </c>
      <c r="OHX51" t="s">
        <v>210</v>
      </c>
      <c r="OHY51" t="s">
        <v>210</v>
      </c>
      <c r="OHZ51" t="s">
        <v>210</v>
      </c>
      <c r="OIA51" t="s">
        <v>210</v>
      </c>
      <c r="OIB51" t="s">
        <v>210</v>
      </c>
      <c r="OIC51" t="s">
        <v>210</v>
      </c>
      <c r="OID51" t="s">
        <v>210</v>
      </c>
      <c r="OIE51" t="s">
        <v>210</v>
      </c>
      <c r="OIF51" t="s">
        <v>210</v>
      </c>
      <c r="OIG51" t="s">
        <v>210</v>
      </c>
      <c r="OIH51" t="s">
        <v>210</v>
      </c>
      <c r="OII51" t="s">
        <v>210</v>
      </c>
      <c r="OIJ51" t="s">
        <v>210</v>
      </c>
      <c r="OIK51" t="s">
        <v>210</v>
      </c>
      <c r="OIL51" t="s">
        <v>210</v>
      </c>
      <c r="OIM51" t="s">
        <v>210</v>
      </c>
      <c r="OIN51" t="s">
        <v>210</v>
      </c>
      <c r="OIO51" t="s">
        <v>210</v>
      </c>
      <c r="OIP51" t="s">
        <v>210</v>
      </c>
      <c r="OIQ51" t="s">
        <v>210</v>
      </c>
      <c r="OIR51" t="s">
        <v>210</v>
      </c>
      <c r="OIS51" t="s">
        <v>210</v>
      </c>
      <c r="OIT51" t="s">
        <v>210</v>
      </c>
      <c r="OIU51" t="s">
        <v>210</v>
      </c>
      <c r="OIV51" t="s">
        <v>210</v>
      </c>
      <c r="OIW51" t="s">
        <v>210</v>
      </c>
      <c r="OIX51" t="s">
        <v>210</v>
      </c>
      <c r="OIY51" t="s">
        <v>210</v>
      </c>
      <c r="OIZ51" t="s">
        <v>210</v>
      </c>
      <c r="OJA51" t="s">
        <v>210</v>
      </c>
      <c r="OJB51" t="s">
        <v>210</v>
      </c>
      <c r="OJC51" t="s">
        <v>210</v>
      </c>
      <c r="OJD51" t="s">
        <v>210</v>
      </c>
      <c r="OJE51" t="s">
        <v>210</v>
      </c>
      <c r="OJF51" t="s">
        <v>210</v>
      </c>
      <c r="OJG51" t="s">
        <v>210</v>
      </c>
      <c r="OJH51" t="s">
        <v>210</v>
      </c>
      <c r="OJI51" t="s">
        <v>210</v>
      </c>
      <c r="OJJ51" t="s">
        <v>210</v>
      </c>
      <c r="OJK51" t="s">
        <v>210</v>
      </c>
      <c r="OJL51" t="s">
        <v>210</v>
      </c>
      <c r="OJM51" t="s">
        <v>210</v>
      </c>
      <c r="OJN51" t="s">
        <v>210</v>
      </c>
      <c r="OJO51" t="s">
        <v>210</v>
      </c>
      <c r="OJP51" t="s">
        <v>210</v>
      </c>
      <c r="OJQ51" t="s">
        <v>210</v>
      </c>
      <c r="OJR51" t="s">
        <v>210</v>
      </c>
      <c r="OJS51" t="s">
        <v>210</v>
      </c>
      <c r="OJT51" t="s">
        <v>210</v>
      </c>
      <c r="OJU51" t="s">
        <v>210</v>
      </c>
      <c r="OJV51" t="s">
        <v>210</v>
      </c>
      <c r="OJW51" t="s">
        <v>210</v>
      </c>
      <c r="OJX51" t="s">
        <v>210</v>
      </c>
      <c r="OJY51" t="s">
        <v>210</v>
      </c>
      <c r="OJZ51" t="s">
        <v>210</v>
      </c>
      <c r="OKA51" t="s">
        <v>210</v>
      </c>
      <c r="OKB51" t="s">
        <v>210</v>
      </c>
      <c r="OKC51" t="s">
        <v>210</v>
      </c>
      <c r="OKD51" t="s">
        <v>210</v>
      </c>
      <c r="OKE51" t="s">
        <v>210</v>
      </c>
      <c r="OKF51" t="s">
        <v>210</v>
      </c>
      <c r="OKG51" t="s">
        <v>210</v>
      </c>
      <c r="OKH51" t="s">
        <v>210</v>
      </c>
      <c r="OKI51" t="s">
        <v>210</v>
      </c>
      <c r="OKJ51" t="s">
        <v>210</v>
      </c>
      <c r="OKK51" t="s">
        <v>210</v>
      </c>
      <c r="OKL51" t="s">
        <v>210</v>
      </c>
      <c r="OKM51" t="s">
        <v>210</v>
      </c>
      <c r="OKN51" t="s">
        <v>210</v>
      </c>
      <c r="OKO51" t="s">
        <v>210</v>
      </c>
      <c r="OKP51" t="s">
        <v>210</v>
      </c>
      <c r="OKQ51" t="s">
        <v>210</v>
      </c>
      <c r="OKR51" t="s">
        <v>210</v>
      </c>
      <c r="OKS51" t="s">
        <v>210</v>
      </c>
      <c r="OKT51" t="s">
        <v>210</v>
      </c>
      <c r="OKU51" t="s">
        <v>210</v>
      </c>
      <c r="OKV51" t="s">
        <v>210</v>
      </c>
      <c r="OKW51" t="s">
        <v>210</v>
      </c>
      <c r="OKX51" t="s">
        <v>210</v>
      </c>
      <c r="OKY51" t="s">
        <v>210</v>
      </c>
      <c r="OKZ51" t="s">
        <v>210</v>
      </c>
      <c r="OLA51" t="s">
        <v>210</v>
      </c>
      <c r="OLB51" t="s">
        <v>210</v>
      </c>
      <c r="OLC51" t="s">
        <v>210</v>
      </c>
      <c r="OLD51" t="s">
        <v>210</v>
      </c>
      <c r="OLE51" t="s">
        <v>210</v>
      </c>
      <c r="OLF51" t="s">
        <v>210</v>
      </c>
      <c r="OLG51" t="s">
        <v>210</v>
      </c>
      <c r="OLH51" t="s">
        <v>210</v>
      </c>
      <c r="OLI51" t="s">
        <v>210</v>
      </c>
      <c r="OLJ51" t="s">
        <v>210</v>
      </c>
      <c r="OLK51" t="s">
        <v>210</v>
      </c>
      <c r="OLL51" t="s">
        <v>210</v>
      </c>
      <c r="OLM51" t="s">
        <v>210</v>
      </c>
      <c r="OLN51" t="s">
        <v>210</v>
      </c>
      <c r="OLO51" t="s">
        <v>210</v>
      </c>
      <c r="OLP51" t="s">
        <v>210</v>
      </c>
      <c r="OLQ51" t="s">
        <v>210</v>
      </c>
      <c r="OLR51" t="s">
        <v>210</v>
      </c>
      <c r="OLS51" t="s">
        <v>210</v>
      </c>
      <c r="OLT51" t="s">
        <v>210</v>
      </c>
      <c r="OLU51" t="s">
        <v>210</v>
      </c>
      <c r="OLV51" t="s">
        <v>210</v>
      </c>
      <c r="OLW51" t="s">
        <v>210</v>
      </c>
      <c r="OLX51" t="s">
        <v>210</v>
      </c>
      <c r="OLY51" t="s">
        <v>210</v>
      </c>
      <c r="OLZ51" t="s">
        <v>210</v>
      </c>
      <c r="OMA51" t="s">
        <v>210</v>
      </c>
      <c r="OMB51" t="s">
        <v>210</v>
      </c>
      <c r="OMC51" t="s">
        <v>210</v>
      </c>
      <c r="OMD51" t="s">
        <v>210</v>
      </c>
      <c r="OME51" t="s">
        <v>210</v>
      </c>
      <c r="OMF51" t="s">
        <v>210</v>
      </c>
      <c r="OMG51" t="s">
        <v>210</v>
      </c>
      <c r="OMH51" t="s">
        <v>210</v>
      </c>
      <c r="OMI51" t="s">
        <v>210</v>
      </c>
      <c r="OMJ51" t="s">
        <v>210</v>
      </c>
      <c r="OMK51" t="s">
        <v>210</v>
      </c>
      <c r="OML51" t="s">
        <v>210</v>
      </c>
      <c r="OMM51" t="s">
        <v>210</v>
      </c>
      <c r="OMN51" t="s">
        <v>210</v>
      </c>
      <c r="OMO51" t="s">
        <v>210</v>
      </c>
      <c r="OMP51" t="s">
        <v>210</v>
      </c>
      <c r="OMQ51" t="s">
        <v>210</v>
      </c>
      <c r="OMR51" t="s">
        <v>210</v>
      </c>
      <c r="OMS51" t="s">
        <v>210</v>
      </c>
      <c r="OMT51" t="s">
        <v>210</v>
      </c>
      <c r="OMU51" t="s">
        <v>210</v>
      </c>
      <c r="OMV51" t="s">
        <v>210</v>
      </c>
      <c r="OMW51" t="s">
        <v>210</v>
      </c>
      <c r="OMX51" t="s">
        <v>210</v>
      </c>
      <c r="OMY51" t="s">
        <v>210</v>
      </c>
      <c r="OMZ51" t="s">
        <v>210</v>
      </c>
      <c r="ONA51" t="s">
        <v>210</v>
      </c>
      <c r="ONB51" t="s">
        <v>210</v>
      </c>
      <c r="ONC51" t="s">
        <v>210</v>
      </c>
      <c r="OND51" t="s">
        <v>210</v>
      </c>
      <c r="ONE51" t="s">
        <v>210</v>
      </c>
      <c r="ONF51" t="s">
        <v>210</v>
      </c>
      <c r="ONG51" t="s">
        <v>210</v>
      </c>
      <c r="ONH51" t="s">
        <v>210</v>
      </c>
      <c r="ONI51" t="s">
        <v>210</v>
      </c>
      <c r="ONJ51" t="s">
        <v>210</v>
      </c>
      <c r="ONK51" t="s">
        <v>210</v>
      </c>
      <c r="ONL51" t="s">
        <v>210</v>
      </c>
      <c r="ONM51" t="s">
        <v>210</v>
      </c>
      <c r="ONN51" t="s">
        <v>210</v>
      </c>
      <c r="ONO51" t="s">
        <v>210</v>
      </c>
      <c r="ONP51" t="s">
        <v>210</v>
      </c>
      <c r="ONQ51" t="s">
        <v>210</v>
      </c>
      <c r="ONR51" t="s">
        <v>210</v>
      </c>
      <c r="ONS51" t="s">
        <v>210</v>
      </c>
      <c r="ONT51" t="s">
        <v>210</v>
      </c>
      <c r="ONU51" t="s">
        <v>210</v>
      </c>
      <c r="ONV51" t="s">
        <v>210</v>
      </c>
      <c r="ONW51" t="s">
        <v>210</v>
      </c>
      <c r="ONX51" t="s">
        <v>210</v>
      </c>
      <c r="ONY51" t="s">
        <v>210</v>
      </c>
      <c r="ONZ51" t="s">
        <v>210</v>
      </c>
      <c r="OOA51" t="s">
        <v>210</v>
      </c>
      <c r="OOB51" t="s">
        <v>210</v>
      </c>
      <c r="OOC51" t="s">
        <v>210</v>
      </c>
      <c r="OOD51" t="s">
        <v>210</v>
      </c>
      <c r="OOE51" t="s">
        <v>210</v>
      </c>
      <c r="OOF51" t="s">
        <v>210</v>
      </c>
      <c r="OOG51" t="s">
        <v>210</v>
      </c>
      <c r="OOH51" t="s">
        <v>210</v>
      </c>
      <c r="OOI51" t="s">
        <v>210</v>
      </c>
      <c r="OOJ51" t="s">
        <v>210</v>
      </c>
      <c r="OOK51" t="s">
        <v>210</v>
      </c>
      <c r="OOL51" t="s">
        <v>210</v>
      </c>
      <c r="OOM51" t="s">
        <v>210</v>
      </c>
      <c r="OON51" t="s">
        <v>210</v>
      </c>
      <c r="OOO51" t="s">
        <v>210</v>
      </c>
      <c r="OOP51" t="s">
        <v>210</v>
      </c>
      <c r="OOQ51" t="s">
        <v>210</v>
      </c>
      <c r="OOR51" t="s">
        <v>210</v>
      </c>
      <c r="OOS51" t="s">
        <v>210</v>
      </c>
      <c r="OOT51" t="s">
        <v>210</v>
      </c>
      <c r="OOU51" t="s">
        <v>210</v>
      </c>
      <c r="OOV51" t="s">
        <v>210</v>
      </c>
      <c r="OOW51" t="s">
        <v>210</v>
      </c>
      <c r="OOX51" t="s">
        <v>210</v>
      </c>
      <c r="OOY51" t="s">
        <v>210</v>
      </c>
      <c r="OOZ51" t="s">
        <v>210</v>
      </c>
      <c r="OPA51" t="s">
        <v>210</v>
      </c>
      <c r="OPB51" t="s">
        <v>210</v>
      </c>
      <c r="OPC51" t="s">
        <v>210</v>
      </c>
      <c r="OPD51" t="s">
        <v>210</v>
      </c>
      <c r="OPE51" t="s">
        <v>210</v>
      </c>
      <c r="OPF51" t="s">
        <v>210</v>
      </c>
      <c r="OPG51" t="s">
        <v>210</v>
      </c>
      <c r="OPH51" t="s">
        <v>210</v>
      </c>
      <c r="OPI51" t="s">
        <v>210</v>
      </c>
      <c r="OPJ51" t="s">
        <v>210</v>
      </c>
      <c r="OPK51" t="s">
        <v>210</v>
      </c>
      <c r="OPL51" t="s">
        <v>210</v>
      </c>
      <c r="OPM51" t="s">
        <v>210</v>
      </c>
      <c r="OPN51" t="s">
        <v>210</v>
      </c>
      <c r="OPO51" t="s">
        <v>210</v>
      </c>
      <c r="OPP51" t="s">
        <v>210</v>
      </c>
      <c r="OPQ51" t="s">
        <v>210</v>
      </c>
      <c r="OPR51" t="s">
        <v>210</v>
      </c>
      <c r="OPS51" t="s">
        <v>210</v>
      </c>
      <c r="OPT51" t="s">
        <v>210</v>
      </c>
      <c r="OPU51" t="s">
        <v>210</v>
      </c>
      <c r="OPV51" t="s">
        <v>210</v>
      </c>
      <c r="OPW51" t="s">
        <v>210</v>
      </c>
      <c r="OPX51" t="s">
        <v>210</v>
      </c>
      <c r="OPY51" t="s">
        <v>210</v>
      </c>
      <c r="OPZ51" t="s">
        <v>210</v>
      </c>
      <c r="OQA51" t="s">
        <v>210</v>
      </c>
      <c r="OQB51" t="s">
        <v>210</v>
      </c>
      <c r="OQC51" t="s">
        <v>210</v>
      </c>
      <c r="OQD51" t="s">
        <v>210</v>
      </c>
      <c r="OQE51" t="s">
        <v>210</v>
      </c>
      <c r="OQF51" t="s">
        <v>210</v>
      </c>
      <c r="OQG51" t="s">
        <v>210</v>
      </c>
      <c r="OQH51" t="s">
        <v>210</v>
      </c>
      <c r="OQI51" t="s">
        <v>210</v>
      </c>
      <c r="OQJ51" t="s">
        <v>210</v>
      </c>
      <c r="OQK51" t="s">
        <v>210</v>
      </c>
      <c r="OQL51" t="s">
        <v>210</v>
      </c>
      <c r="OQM51" t="s">
        <v>210</v>
      </c>
      <c r="OQN51" t="s">
        <v>210</v>
      </c>
      <c r="OQO51" t="s">
        <v>210</v>
      </c>
      <c r="OQP51" t="s">
        <v>210</v>
      </c>
      <c r="OQQ51" t="s">
        <v>210</v>
      </c>
      <c r="OQR51" t="s">
        <v>210</v>
      </c>
      <c r="OQS51" t="s">
        <v>210</v>
      </c>
      <c r="OQT51" t="s">
        <v>210</v>
      </c>
      <c r="OQU51" t="s">
        <v>210</v>
      </c>
      <c r="OQV51" t="s">
        <v>210</v>
      </c>
      <c r="OQW51" t="s">
        <v>210</v>
      </c>
      <c r="OQX51" t="s">
        <v>210</v>
      </c>
      <c r="OQY51" t="s">
        <v>210</v>
      </c>
      <c r="OQZ51" t="s">
        <v>210</v>
      </c>
      <c r="ORA51" t="s">
        <v>210</v>
      </c>
      <c r="ORB51" t="s">
        <v>210</v>
      </c>
      <c r="ORC51" t="s">
        <v>210</v>
      </c>
      <c r="ORD51" t="s">
        <v>210</v>
      </c>
      <c r="ORE51" t="s">
        <v>210</v>
      </c>
      <c r="ORF51" t="s">
        <v>210</v>
      </c>
      <c r="ORG51" t="s">
        <v>210</v>
      </c>
      <c r="ORH51" t="s">
        <v>210</v>
      </c>
      <c r="ORI51" t="s">
        <v>210</v>
      </c>
      <c r="ORJ51" t="s">
        <v>210</v>
      </c>
      <c r="ORK51" t="s">
        <v>210</v>
      </c>
      <c r="ORL51" t="s">
        <v>210</v>
      </c>
      <c r="ORM51" t="s">
        <v>210</v>
      </c>
      <c r="ORN51" t="s">
        <v>210</v>
      </c>
      <c r="ORO51" t="s">
        <v>210</v>
      </c>
      <c r="ORP51" t="s">
        <v>210</v>
      </c>
      <c r="ORQ51" t="s">
        <v>210</v>
      </c>
      <c r="ORR51" t="s">
        <v>210</v>
      </c>
      <c r="ORS51" t="s">
        <v>210</v>
      </c>
      <c r="ORT51" t="s">
        <v>210</v>
      </c>
      <c r="ORU51" t="s">
        <v>210</v>
      </c>
      <c r="ORV51" t="s">
        <v>210</v>
      </c>
      <c r="ORW51" t="s">
        <v>210</v>
      </c>
      <c r="ORX51" t="s">
        <v>210</v>
      </c>
      <c r="ORY51" t="s">
        <v>210</v>
      </c>
      <c r="ORZ51" t="s">
        <v>210</v>
      </c>
      <c r="OSA51" t="s">
        <v>210</v>
      </c>
      <c r="OSB51" t="s">
        <v>210</v>
      </c>
      <c r="OSC51" t="s">
        <v>210</v>
      </c>
      <c r="OSD51" t="s">
        <v>210</v>
      </c>
      <c r="OSE51" t="s">
        <v>210</v>
      </c>
      <c r="OSF51" t="s">
        <v>210</v>
      </c>
      <c r="OSG51" t="s">
        <v>210</v>
      </c>
      <c r="OSH51" t="s">
        <v>210</v>
      </c>
      <c r="OSI51" t="s">
        <v>210</v>
      </c>
      <c r="OSJ51" t="s">
        <v>210</v>
      </c>
      <c r="OSK51" t="s">
        <v>210</v>
      </c>
      <c r="OSL51" t="s">
        <v>210</v>
      </c>
      <c r="OSM51" t="s">
        <v>210</v>
      </c>
      <c r="OSN51" t="s">
        <v>210</v>
      </c>
      <c r="OSO51" t="s">
        <v>210</v>
      </c>
      <c r="OSP51" t="s">
        <v>210</v>
      </c>
      <c r="OSQ51" t="s">
        <v>210</v>
      </c>
      <c r="OSR51" t="s">
        <v>210</v>
      </c>
      <c r="OSS51" t="s">
        <v>210</v>
      </c>
      <c r="OST51" t="s">
        <v>210</v>
      </c>
      <c r="OSU51" t="s">
        <v>210</v>
      </c>
      <c r="OSV51" t="s">
        <v>210</v>
      </c>
      <c r="OSW51" t="s">
        <v>210</v>
      </c>
      <c r="OSX51" t="s">
        <v>210</v>
      </c>
      <c r="OSY51" t="s">
        <v>210</v>
      </c>
      <c r="OSZ51" t="s">
        <v>210</v>
      </c>
      <c r="OTA51" t="s">
        <v>210</v>
      </c>
      <c r="OTB51" t="s">
        <v>210</v>
      </c>
      <c r="OTC51" t="s">
        <v>210</v>
      </c>
      <c r="OTD51" t="s">
        <v>210</v>
      </c>
      <c r="OTE51" t="s">
        <v>210</v>
      </c>
      <c r="OTF51" t="s">
        <v>210</v>
      </c>
      <c r="OTG51" t="s">
        <v>210</v>
      </c>
      <c r="OTH51" t="s">
        <v>210</v>
      </c>
      <c r="OTI51" t="s">
        <v>210</v>
      </c>
      <c r="OTJ51" t="s">
        <v>210</v>
      </c>
      <c r="OTK51" t="s">
        <v>210</v>
      </c>
      <c r="OTL51" t="s">
        <v>210</v>
      </c>
      <c r="OTM51" t="s">
        <v>210</v>
      </c>
      <c r="OTN51" t="s">
        <v>210</v>
      </c>
      <c r="OTO51" t="s">
        <v>210</v>
      </c>
      <c r="OTP51" t="s">
        <v>210</v>
      </c>
      <c r="OTQ51" t="s">
        <v>210</v>
      </c>
      <c r="OTR51" t="s">
        <v>210</v>
      </c>
      <c r="OTS51" t="s">
        <v>210</v>
      </c>
      <c r="OTT51" t="s">
        <v>210</v>
      </c>
      <c r="OTU51" t="s">
        <v>210</v>
      </c>
      <c r="OTV51" t="s">
        <v>210</v>
      </c>
      <c r="OTW51" t="s">
        <v>210</v>
      </c>
      <c r="OTX51" t="s">
        <v>210</v>
      </c>
      <c r="OTY51" t="s">
        <v>210</v>
      </c>
      <c r="OTZ51" t="s">
        <v>210</v>
      </c>
      <c r="OUA51" t="s">
        <v>210</v>
      </c>
      <c r="OUB51" t="s">
        <v>210</v>
      </c>
      <c r="OUC51" t="s">
        <v>210</v>
      </c>
      <c r="OUD51" t="s">
        <v>210</v>
      </c>
      <c r="OUE51" t="s">
        <v>210</v>
      </c>
      <c r="OUF51" t="s">
        <v>210</v>
      </c>
      <c r="OUG51" t="s">
        <v>210</v>
      </c>
      <c r="OUH51" t="s">
        <v>210</v>
      </c>
      <c r="OUI51" t="s">
        <v>210</v>
      </c>
      <c r="OUJ51" t="s">
        <v>210</v>
      </c>
      <c r="OUK51" t="s">
        <v>210</v>
      </c>
      <c r="OUL51" t="s">
        <v>210</v>
      </c>
      <c r="OUM51" t="s">
        <v>210</v>
      </c>
      <c r="OUN51" t="s">
        <v>210</v>
      </c>
      <c r="OUO51" t="s">
        <v>210</v>
      </c>
      <c r="OUP51" t="s">
        <v>210</v>
      </c>
      <c r="OUQ51" t="s">
        <v>210</v>
      </c>
      <c r="OUR51" t="s">
        <v>210</v>
      </c>
      <c r="OUS51" t="s">
        <v>210</v>
      </c>
      <c r="OUT51" t="s">
        <v>210</v>
      </c>
      <c r="OUU51" t="s">
        <v>210</v>
      </c>
      <c r="OUV51" t="s">
        <v>210</v>
      </c>
      <c r="OUW51" t="s">
        <v>210</v>
      </c>
      <c r="OUX51" t="s">
        <v>210</v>
      </c>
      <c r="OUY51" t="s">
        <v>210</v>
      </c>
      <c r="OUZ51" t="s">
        <v>210</v>
      </c>
      <c r="OVA51" t="s">
        <v>210</v>
      </c>
      <c r="OVB51" t="s">
        <v>210</v>
      </c>
      <c r="OVC51" t="s">
        <v>210</v>
      </c>
      <c r="OVD51" t="s">
        <v>210</v>
      </c>
      <c r="OVE51" t="s">
        <v>210</v>
      </c>
      <c r="OVF51" t="s">
        <v>210</v>
      </c>
      <c r="OVG51" t="s">
        <v>210</v>
      </c>
      <c r="OVH51" t="s">
        <v>210</v>
      </c>
      <c r="OVI51" t="s">
        <v>210</v>
      </c>
      <c r="OVJ51" t="s">
        <v>210</v>
      </c>
      <c r="OVK51" t="s">
        <v>210</v>
      </c>
      <c r="OVL51" t="s">
        <v>210</v>
      </c>
      <c r="OVM51" t="s">
        <v>210</v>
      </c>
      <c r="OVN51" t="s">
        <v>210</v>
      </c>
      <c r="OVO51" t="s">
        <v>210</v>
      </c>
      <c r="OVP51" t="s">
        <v>210</v>
      </c>
      <c r="OVQ51" t="s">
        <v>210</v>
      </c>
      <c r="OVR51" t="s">
        <v>210</v>
      </c>
      <c r="OVS51" t="s">
        <v>210</v>
      </c>
      <c r="OVT51" t="s">
        <v>210</v>
      </c>
      <c r="OVU51" t="s">
        <v>210</v>
      </c>
      <c r="OVV51" t="s">
        <v>210</v>
      </c>
      <c r="OVW51" t="s">
        <v>210</v>
      </c>
      <c r="OVX51" t="s">
        <v>210</v>
      </c>
      <c r="OVY51" t="s">
        <v>210</v>
      </c>
      <c r="OVZ51" t="s">
        <v>210</v>
      </c>
      <c r="OWA51" t="s">
        <v>210</v>
      </c>
      <c r="OWB51" t="s">
        <v>210</v>
      </c>
      <c r="OWC51" t="s">
        <v>210</v>
      </c>
      <c r="OWD51" t="s">
        <v>210</v>
      </c>
      <c r="OWE51" t="s">
        <v>210</v>
      </c>
      <c r="OWF51" t="s">
        <v>210</v>
      </c>
      <c r="OWG51" t="s">
        <v>210</v>
      </c>
      <c r="OWH51" t="s">
        <v>210</v>
      </c>
      <c r="OWI51" t="s">
        <v>210</v>
      </c>
      <c r="OWJ51" t="s">
        <v>210</v>
      </c>
      <c r="OWK51" t="s">
        <v>210</v>
      </c>
      <c r="OWL51" t="s">
        <v>210</v>
      </c>
      <c r="OWM51" t="s">
        <v>210</v>
      </c>
      <c r="OWN51" t="s">
        <v>210</v>
      </c>
      <c r="OWO51" t="s">
        <v>210</v>
      </c>
      <c r="OWP51" t="s">
        <v>210</v>
      </c>
      <c r="OWQ51" t="s">
        <v>210</v>
      </c>
      <c r="OWR51" t="s">
        <v>210</v>
      </c>
      <c r="OWS51" t="s">
        <v>210</v>
      </c>
      <c r="OWT51" t="s">
        <v>210</v>
      </c>
      <c r="OWU51" t="s">
        <v>210</v>
      </c>
      <c r="OWV51" t="s">
        <v>210</v>
      </c>
      <c r="OWW51" t="s">
        <v>210</v>
      </c>
      <c r="OWX51" t="s">
        <v>210</v>
      </c>
      <c r="OWY51" t="s">
        <v>210</v>
      </c>
      <c r="OWZ51" t="s">
        <v>210</v>
      </c>
      <c r="OXA51" t="s">
        <v>210</v>
      </c>
      <c r="OXB51" t="s">
        <v>210</v>
      </c>
      <c r="OXC51" t="s">
        <v>210</v>
      </c>
      <c r="OXD51" t="s">
        <v>210</v>
      </c>
      <c r="OXE51" t="s">
        <v>210</v>
      </c>
      <c r="OXF51" t="s">
        <v>210</v>
      </c>
      <c r="OXG51" t="s">
        <v>210</v>
      </c>
      <c r="OXH51" t="s">
        <v>210</v>
      </c>
      <c r="OXI51" t="s">
        <v>210</v>
      </c>
      <c r="OXJ51" t="s">
        <v>210</v>
      </c>
      <c r="OXK51" t="s">
        <v>210</v>
      </c>
      <c r="OXL51" t="s">
        <v>210</v>
      </c>
      <c r="OXM51" t="s">
        <v>210</v>
      </c>
      <c r="OXN51" t="s">
        <v>210</v>
      </c>
      <c r="OXO51" t="s">
        <v>210</v>
      </c>
      <c r="OXP51" t="s">
        <v>210</v>
      </c>
      <c r="OXQ51" t="s">
        <v>210</v>
      </c>
      <c r="OXR51" t="s">
        <v>210</v>
      </c>
      <c r="OXS51" t="s">
        <v>210</v>
      </c>
      <c r="OXT51" t="s">
        <v>210</v>
      </c>
      <c r="OXU51" t="s">
        <v>210</v>
      </c>
      <c r="OXV51" t="s">
        <v>210</v>
      </c>
      <c r="OXW51" t="s">
        <v>210</v>
      </c>
      <c r="OXX51" t="s">
        <v>210</v>
      </c>
      <c r="OXY51" t="s">
        <v>210</v>
      </c>
      <c r="OXZ51" t="s">
        <v>210</v>
      </c>
      <c r="OYA51" t="s">
        <v>210</v>
      </c>
      <c r="OYB51" t="s">
        <v>210</v>
      </c>
      <c r="OYC51" t="s">
        <v>210</v>
      </c>
      <c r="OYD51" t="s">
        <v>210</v>
      </c>
      <c r="OYE51" t="s">
        <v>210</v>
      </c>
      <c r="OYF51" t="s">
        <v>210</v>
      </c>
      <c r="OYG51" t="s">
        <v>210</v>
      </c>
      <c r="OYH51" t="s">
        <v>210</v>
      </c>
      <c r="OYI51" t="s">
        <v>210</v>
      </c>
      <c r="OYJ51" t="s">
        <v>210</v>
      </c>
      <c r="OYK51" t="s">
        <v>210</v>
      </c>
      <c r="OYL51" t="s">
        <v>210</v>
      </c>
      <c r="OYM51" t="s">
        <v>210</v>
      </c>
      <c r="OYN51" t="s">
        <v>210</v>
      </c>
      <c r="OYO51" t="s">
        <v>210</v>
      </c>
      <c r="OYP51" t="s">
        <v>210</v>
      </c>
      <c r="OYQ51" t="s">
        <v>210</v>
      </c>
      <c r="OYR51" t="s">
        <v>210</v>
      </c>
      <c r="OYS51" t="s">
        <v>210</v>
      </c>
      <c r="OYT51" t="s">
        <v>210</v>
      </c>
      <c r="OYU51" t="s">
        <v>210</v>
      </c>
      <c r="OYV51" t="s">
        <v>210</v>
      </c>
      <c r="OYW51" t="s">
        <v>210</v>
      </c>
      <c r="OYX51" t="s">
        <v>210</v>
      </c>
      <c r="OYY51" t="s">
        <v>210</v>
      </c>
      <c r="OYZ51" t="s">
        <v>210</v>
      </c>
      <c r="OZA51" t="s">
        <v>210</v>
      </c>
      <c r="OZB51" t="s">
        <v>210</v>
      </c>
      <c r="OZC51" t="s">
        <v>210</v>
      </c>
      <c r="OZD51" t="s">
        <v>210</v>
      </c>
      <c r="OZE51" t="s">
        <v>210</v>
      </c>
      <c r="OZF51" t="s">
        <v>210</v>
      </c>
      <c r="OZG51" t="s">
        <v>210</v>
      </c>
      <c r="OZH51" t="s">
        <v>210</v>
      </c>
      <c r="OZI51" t="s">
        <v>210</v>
      </c>
      <c r="OZJ51" t="s">
        <v>210</v>
      </c>
      <c r="OZK51" t="s">
        <v>210</v>
      </c>
      <c r="OZL51" t="s">
        <v>210</v>
      </c>
      <c r="OZM51" t="s">
        <v>210</v>
      </c>
      <c r="OZN51" t="s">
        <v>210</v>
      </c>
      <c r="OZO51" t="s">
        <v>210</v>
      </c>
      <c r="OZP51" t="s">
        <v>210</v>
      </c>
      <c r="OZQ51" t="s">
        <v>210</v>
      </c>
      <c r="OZR51" t="s">
        <v>210</v>
      </c>
      <c r="OZS51" t="s">
        <v>210</v>
      </c>
      <c r="OZT51" t="s">
        <v>210</v>
      </c>
      <c r="OZU51" t="s">
        <v>210</v>
      </c>
      <c r="OZV51" t="s">
        <v>210</v>
      </c>
      <c r="OZW51" t="s">
        <v>210</v>
      </c>
      <c r="OZX51" t="s">
        <v>210</v>
      </c>
      <c r="OZY51" t="s">
        <v>210</v>
      </c>
      <c r="OZZ51" t="s">
        <v>210</v>
      </c>
      <c r="PAA51" t="s">
        <v>210</v>
      </c>
      <c r="PAB51" t="s">
        <v>210</v>
      </c>
      <c r="PAC51" t="s">
        <v>210</v>
      </c>
      <c r="PAD51" t="s">
        <v>210</v>
      </c>
      <c r="PAE51" t="s">
        <v>210</v>
      </c>
      <c r="PAF51" t="s">
        <v>210</v>
      </c>
      <c r="PAG51" t="s">
        <v>210</v>
      </c>
      <c r="PAH51" t="s">
        <v>210</v>
      </c>
      <c r="PAI51" t="s">
        <v>210</v>
      </c>
      <c r="PAJ51" t="s">
        <v>210</v>
      </c>
      <c r="PAK51" t="s">
        <v>210</v>
      </c>
      <c r="PAL51" t="s">
        <v>210</v>
      </c>
      <c r="PAM51" t="s">
        <v>210</v>
      </c>
      <c r="PAN51" t="s">
        <v>210</v>
      </c>
      <c r="PAO51" t="s">
        <v>210</v>
      </c>
      <c r="PAP51" t="s">
        <v>210</v>
      </c>
      <c r="PAQ51" t="s">
        <v>210</v>
      </c>
      <c r="PAR51" t="s">
        <v>210</v>
      </c>
      <c r="PAS51" t="s">
        <v>210</v>
      </c>
      <c r="PAT51" t="s">
        <v>210</v>
      </c>
      <c r="PAU51" t="s">
        <v>210</v>
      </c>
      <c r="PAV51" t="s">
        <v>210</v>
      </c>
      <c r="PAW51" t="s">
        <v>210</v>
      </c>
      <c r="PAX51" t="s">
        <v>210</v>
      </c>
      <c r="PAY51" t="s">
        <v>210</v>
      </c>
      <c r="PAZ51" t="s">
        <v>210</v>
      </c>
      <c r="PBA51" t="s">
        <v>210</v>
      </c>
      <c r="PBB51" t="s">
        <v>210</v>
      </c>
      <c r="PBC51" t="s">
        <v>210</v>
      </c>
      <c r="PBD51" t="s">
        <v>210</v>
      </c>
      <c r="PBE51" t="s">
        <v>210</v>
      </c>
      <c r="PBF51" t="s">
        <v>210</v>
      </c>
      <c r="PBG51" t="s">
        <v>210</v>
      </c>
      <c r="PBH51" t="s">
        <v>210</v>
      </c>
      <c r="PBI51" t="s">
        <v>210</v>
      </c>
      <c r="PBJ51" t="s">
        <v>210</v>
      </c>
      <c r="PBK51" t="s">
        <v>210</v>
      </c>
      <c r="PBL51" t="s">
        <v>210</v>
      </c>
      <c r="PBM51" t="s">
        <v>210</v>
      </c>
      <c r="PBN51" t="s">
        <v>210</v>
      </c>
      <c r="PBO51" t="s">
        <v>210</v>
      </c>
      <c r="PBP51" t="s">
        <v>210</v>
      </c>
      <c r="PBQ51" t="s">
        <v>210</v>
      </c>
      <c r="PBR51" t="s">
        <v>210</v>
      </c>
      <c r="PBS51" t="s">
        <v>210</v>
      </c>
      <c r="PBT51" t="s">
        <v>210</v>
      </c>
      <c r="PBU51" t="s">
        <v>210</v>
      </c>
      <c r="PBV51" t="s">
        <v>210</v>
      </c>
      <c r="PBW51" t="s">
        <v>210</v>
      </c>
      <c r="PBX51" t="s">
        <v>210</v>
      </c>
      <c r="PBY51" t="s">
        <v>210</v>
      </c>
      <c r="PBZ51" t="s">
        <v>210</v>
      </c>
      <c r="PCA51" t="s">
        <v>210</v>
      </c>
      <c r="PCB51" t="s">
        <v>210</v>
      </c>
      <c r="PCC51" t="s">
        <v>210</v>
      </c>
      <c r="PCD51" t="s">
        <v>210</v>
      </c>
      <c r="PCE51" t="s">
        <v>210</v>
      </c>
      <c r="PCF51" t="s">
        <v>210</v>
      </c>
      <c r="PCG51" t="s">
        <v>210</v>
      </c>
      <c r="PCH51" t="s">
        <v>210</v>
      </c>
      <c r="PCI51" t="s">
        <v>210</v>
      </c>
      <c r="PCJ51" t="s">
        <v>210</v>
      </c>
      <c r="PCK51" t="s">
        <v>210</v>
      </c>
      <c r="PCL51" t="s">
        <v>210</v>
      </c>
      <c r="PCM51" t="s">
        <v>210</v>
      </c>
      <c r="PCN51" t="s">
        <v>210</v>
      </c>
      <c r="PCO51" t="s">
        <v>210</v>
      </c>
      <c r="PCP51" t="s">
        <v>210</v>
      </c>
      <c r="PCQ51" t="s">
        <v>210</v>
      </c>
      <c r="PCR51" t="s">
        <v>210</v>
      </c>
      <c r="PCS51" t="s">
        <v>210</v>
      </c>
      <c r="PCT51" t="s">
        <v>210</v>
      </c>
      <c r="PCU51" t="s">
        <v>210</v>
      </c>
      <c r="PCV51" t="s">
        <v>210</v>
      </c>
      <c r="PCW51" t="s">
        <v>210</v>
      </c>
      <c r="PCX51" t="s">
        <v>210</v>
      </c>
      <c r="PCY51" t="s">
        <v>210</v>
      </c>
      <c r="PCZ51" t="s">
        <v>210</v>
      </c>
      <c r="PDA51" t="s">
        <v>210</v>
      </c>
      <c r="PDB51" t="s">
        <v>210</v>
      </c>
      <c r="PDC51" t="s">
        <v>210</v>
      </c>
      <c r="PDD51" t="s">
        <v>210</v>
      </c>
      <c r="PDE51" t="s">
        <v>210</v>
      </c>
      <c r="PDF51" t="s">
        <v>210</v>
      </c>
      <c r="PDG51" t="s">
        <v>210</v>
      </c>
      <c r="PDH51" t="s">
        <v>210</v>
      </c>
      <c r="PDI51" t="s">
        <v>210</v>
      </c>
      <c r="PDJ51" t="s">
        <v>210</v>
      </c>
      <c r="PDK51" t="s">
        <v>210</v>
      </c>
      <c r="PDL51" t="s">
        <v>210</v>
      </c>
      <c r="PDM51" t="s">
        <v>210</v>
      </c>
      <c r="PDN51" t="s">
        <v>210</v>
      </c>
      <c r="PDO51" t="s">
        <v>210</v>
      </c>
      <c r="PDP51" t="s">
        <v>210</v>
      </c>
      <c r="PDQ51" t="s">
        <v>210</v>
      </c>
      <c r="PDR51" t="s">
        <v>210</v>
      </c>
      <c r="PDS51" t="s">
        <v>210</v>
      </c>
      <c r="PDT51" t="s">
        <v>210</v>
      </c>
      <c r="PDU51" t="s">
        <v>210</v>
      </c>
      <c r="PDV51" t="s">
        <v>210</v>
      </c>
      <c r="PDW51" t="s">
        <v>210</v>
      </c>
      <c r="PDX51" t="s">
        <v>210</v>
      </c>
      <c r="PDY51" t="s">
        <v>210</v>
      </c>
      <c r="PDZ51" t="s">
        <v>210</v>
      </c>
      <c r="PEA51" t="s">
        <v>210</v>
      </c>
      <c r="PEB51" t="s">
        <v>210</v>
      </c>
      <c r="PEC51" t="s">
        <v>210</v>
      </c>
      <c r="PED51" t="s">
        <v>210</v>
      </c>
      <c r="PEE51" t="s">
        <v>210</v>
      </c>
      <c r="PEF51" t="s">
        <v>210</v>
      </c>
      <c r="PEG51" t="s">
        <v>210</v>
      </c>
      <c r="PEH51" t="s">
        <v>210</v>
      </c>
      <c r="PEI51" t="s">
        <v>210</v>
      </c>
      <c r="PEJ51" t="s">
        <v>210</v>
      </c>
      <c r="PEK51" t="s">
        <v>210</v>
      </c>
      <c r="PEL51" t="s">
        <v>210</v>
      </c>
      <c r="PEM51" t="s">
        <v>210</v>
      </c>
      <c r="PEN51" t="s">
        <v>210</v>
      </c>
      <c r="PEO51" t="s">
        <v>210</v>
      </c>
      <c r="PEP51" t="s">
        <v>210</v>
      </c>
      <c r="PEQ51" t="s">
        <v>210</v>
      </c>
      <c r="PER51" t="s">
        <v>210</v>
      </c>
      <c r="PES51" t="s">
        <v>210</v>
      </c>
      <c r="PET51" t="s">
        <v>210</v>
      </c>
      <c r="PEU51" t="s">
        <v>210</v>
      </c>
      <c r="PEV51" t="s">
        <v>210</v>
      </c>
      <c r="PEW51" t="s">
        <v>210</v>
      </c>
      <c r="PEX51" t="s">
        <v>210</v>
      </c>
      <c r="PEY51" t="s">
        <v>210</v>
      </c>
      <c r="PEZ51" t="s">
        <v>210</v>
      </c>
      <c r="PFA51" t="s">
        <v>210</v>
      </c>
      <c r="PFB51" t="s">
        <v>210</v>
      </c>
      <c r="PFC51" t="s">
        <v>210</v>
      </c>
      <c r="PFD51" t="s">
        <v>210</v>
      </c>
      <c r="PFE51" t="s">
        <v>210</v>
      </c>
      <c r="PFF51" t="s">
        <v>210</v>
      </c>
      <c r="PFG51" t="s">
        <v>210</v>
      </c>
      <c r="PFH51" t="s">
        <v>210</v>
      </c>
      <c r="PFI51" t="s">
        <v>210</v>
      </c>
      <c r="PFJ51" t="s">
        <v>210</v>
      </c>
      <c r="PFK51" t="s">
        <v>210</v>
      </c>
      <c r="PFL51" t="s">
        <v>210</v>
      </c>
      <c r="PFM51" t="s">
        <v>210</v>
      </c>
      <c r="PFN51" t="s">
        <v>210</v>
      </c>
      <c r="PFO51" t="s">
        <v>210</v>
      </c>
      <c r="PFP51" t="s">
        <v>210</v>
      </c>
      <c r="PFQ51" t="s">
        <v>210</v>
      </c>
      <c r="PFR51" t="s">
        <v>210</v>
      </c>
      <c r="PFS51" t="s">
        <v>210</v>
      </c>
      <c r="PFT51" t="s">
        <v>210</v>
      </c>
      <c r="PFU51" t="s">
        <v>210</v>
      </c>
      <c r="PFV51" t="s">
        <v>210</v>
      </c>
      <c r="PFW51" t="s">
        <v>210</v>
      </c>
      <c r="PFX51" t="s">
        <v>210</v>
      </c>
      <c r="PFY51" t="s">
        <v>210</v>
      </c>
      <c r="PFZ51" t="s">
        <v>210</v>
      </c>
      <c r="PGA51" t="s">
        <v>210</v>
      </c>
      <c r="PGB51" t="s">
        <v>210</v>
      </c>
      <c r="PGC51" t="s">
        <v>210</v>
      </c>
      <c r="PGD51" t="s">
        <v>210</v>
      </c>
      <c r="PGE51" t="s">
        <v>210</v>
      </c>
      <c r="PGF51" t="s">
        <v>210</v>
      </c>
      <c r="PGG51" t="s">
        <v>210</v>
      </c>
      <c r="PGH51" t="s">
        <v>210</v>
      </c>
      <c r="PGI51" t="s">
        <v>210</v>
      </c>
      <c r="PGJ51" t="s">
        <v>210</v>
      </c>
      <c r="PGK51" t="s">
        <v>210</v>
      </c>
      <c r="PGL51" t="s">
        <v>210</v>
      </c>
      <c r="PGM51" t="s">
        <v>210</v>
      </c>
      <c r="PGN51" t="s">
        <v>210</v>
      </c>
      <c r="PGO51" t="s">
        <v>210</v>
      </c>
      <c r="PGP51" t="s">
        <v>210</v>
      </c>
      <c r="PGQ51" t="s">
        <v>210</v>
      </c>
      <c r="PGR51" t="s">
        <v>210</v>
      </c>
      <c r="PGS51" t="s">
        <v>210</v>
      </c>
      <c r="PGT51" t="s">
        <v>210</v>
      </c>
      <c r="PGU51" t="s">
        <v>210</v>
      </c>
      <c r="PGV51" t="s">
        <v>210</v>
      </c>
      <c r="PGW51" t="s">
        <v>210</v>
      </c>
      <c r="PGX51" t="s">
        <v>210</v>
      </c>
      <c r="PGY51" t="s">
        <v>210</v>
      </c>
      <c r="PGZ51" t="s">
        <v>210</v>
      </c>
      <c r="PHA51" t="s">
        <v>210</v>
      </c>
      <c r="PHB51" t="s">
        <v>210</v>
      </c>
      <c r="PHC51" t="s">
        <v>210</v>
      </c>
      <c r="PHD51" t="s">
        <v>210</v>
      </c>
      <c r="PHE51" t="s">
        <v>210</v>
      </c>
      <c r="PHF51" t="s">
        <v>210</v>
      </c>
      <c r="PHG51" t="s">
        <v>210</v>
      </c>
      <c r="PHH51" t="s">
        <v>210</v>
      </c>
      <c r="PHI51" t="s">
        <v>210</v>
      </c>
      <c r="PHJ51" t="s">
        <v>210</v>
      </c>
      <c r="PHK51" t="s">
        <v>210</v>
      </c>
      <c r="PHL51" t="s">
        <v>210</v>
      </c>
      <c r="PHM51" t="s">
        <v>210</v>
      </c>
      <c r="PHN51" t="s">
        <v>210</v>
      </c>
      <c r="PHO51" t="s">
        <v>210</v>
      </c>
      <c r="PHP51" t="s">
        <v>210</v>
      </c>
      <c r="PHQ51" t="s">
        <v>210</v>
      </c>
      <c r="PHR51" t="s">
        <v>210</v>
      </c>
      <c r="PHS51" t="s">
        <v>210</v>
      </c>
      <c r="PHT51" t="s">
        <v>210</v>
      </c>
      <c r="PHU51" t="s">
        <v>210</v>
      </c>
      <c r="PHV51" t="s">
        <v>210</v>
      </c>
      <c r="PHW51" t="s">
        <v>210</v>
      </c>
      <c r="PHX51" t="s">
        <v>210</v>
      </c>
      <c r="PHY51" t="s">
        <v>210</v>
      </c>
      <c r="PHZ51" t="s">
        <v>210</v>
      </c>
      <c r="PIA51" t="s">
        <v>210</v>
      </c>
      <c r="PIB51" t="s">
        <v>210</v>
      </c>
      <c r="PIC51" t="s">
        <v>210</v>
      </c>
      <c r="PID51" t="s">
        <v>210</v>
      </c>
      <c r="PIE51" t="s">
        <v>210</v>
      </c>
      <c r="PIF51" t="s">
        <v>210</v>
      </c>
      <c r="PIG51" t="s">
        <v>210</v>
      </c>
      <c r="PIH51" t="s">
        <v>210</v>
      </c>
      <c r="PII51" t="s">
        <v>210</v>
      </c>
      <c r="PIJ51" t="s">
        <v>210</v>
      </c>
      <c r="PIK51" t="s">
        <v>210</v>
      </c>
      <c r="PIL51" t="s">
        <v>210</v>
      </c>
      <c r="PIM51" t="s">
        <v>210</v>
      </c>
      <c r="PIN51" t="s">
        <v>210</v>
      </c>
      <c r="PIO51" t="s">
        <v>210</v>
      </c>
      <c r="PIP51" t="s">
        <v>210</v>
      </c>
      <c r="PIQ51" t="s">
        <v>210</v>
      </c>
      <c r="PIR51" t="s">
        <v>210</v>
      </c>
      <c r="PIS51" t="s">
        <v>210</v>
      </c>
      <c r="PIT51" t="s">
        <v>210</v>
      </c>
      <c r="PIU51" t="s">
        <v>210</v>
      </c>
      <c r="PIV51" t="s">
        <v>210</v>
      </c>
      <c r="PIW51" t="s">
        <v>210</v>
      </c>
      <c r="PIX51" t="s">
        <v>210</v>
      </c>
      <c r="PIY51" t="s">
        <v>210</v>
      </c>
      <c r="PIZ51" t="s">
        <v>210</v>
      </c>
      <c r="PJA51" t="s">
        <v>210</v>
      </c>
      <c r="PJB51" t="s">
        <v>210</v>
      </c>
      <c r="PJC51" t="s">
        <v>210</v>
      </c>
      <c r="PJD51" t="s">
        <v>210</v>
      </c>
      <c r="PJE51" t="s">
        <v>210</v>
      </c>
      <c r="PJF51" t="s">
        <v>210</v>
      </c>
      <c r="PJG51" t="s">
        <v>210</v>
      </c>
      <c r="PJH51" t="s">
        <v>210</v>
      </c>
      <c r="PJI51" t="s">
        <v>210</v>
      </c>
      <c r="PJJ51" t="s">
        <v>210</v>
      </c>
      <c r="PJK51" t="s">
        <v>210</v>
      </c>
      <c r="PJL51" t="s">
        <v>210</v>
      </c>
      <c r="PJM51" t="s">
        <v>210</v>
      </c>
      <c r="PJN51" t="s">
        <v>210</v>
      </c>
      <c r="PJO51" t="s">
        <v>210</v>
      </c>
      <c r="PJP51" t="s">
        <v>210</v>
      </c>
      <c r="PJQ51" t="s">
        <v>210</v>
      </c>
      <c r="PJR51" t="s">
        <v>210</v>
      </c>
      <c r="PJS51" t="s">
        <v>210</v>
      </c>
      <c r="PJT51" t="s">
        <v>210</v>
      </c>
      <c r="PJU51" t="s">
        <v>210</v>
      </c>
      <c r="PJV51" t="s">
        <v>210</v>
      </c>
      <c r="PJW51" t="s">
        <v>210</v>
      </c>
      <c r="PJX51" t="s">
        <v>210</v>
      </c>
      <c r="PJY51" t="s">
        <v>210</v>
      </c>
      <c r="PJZ51" t="s">
        <v>210</v>
      </c>
      <c r="PKA51" t="s">
        <v>210</v>
      </c>
      <c r="PKB51" t="s">
        <v>210</v>
      </c>
      <c r="PKC51" t="s">
        <v>210</v>
      </c>
      <c r="PKD51" t="s">
        <v>210</v>
      </c>
      <c r="PKE51" t="s">
        <v>210</v>
      </c>
      <c r="PKF51" t="s">
        <v>210</v>
      </c>
      <c r="PKG51" t="s">
        <v>210</v>
      </c>
      <c r="PKH51" t="s">
        <v>210</v>
      </c>
      <c r="PKI51" t="s">
        <v>210</v>
      </c>
      <c r="PKJ51" t="s">
        <v>210</v>
      </c>
      <c r="PKK51" t="s">
        <v>210</v>
      </c>
      <c r="PKL51" t="s">
        <v>210</v>
      </c>
      <c r="PKM51" t="s">
        <v>210</v>
      </c>
      <c r="PKN51" t="s">
        <v>210</v>
      </c>
      <c r="PKO51" t="s">
        <v>210</v>
      </c>
      <c r="PKP51" t="s">
        <v>210</v>
      </c>
      <c r="PKQ51" t="s">
        <v>210</v>
      </c>
      <c r="PKR51" t="s">
        <v>210</v>
      </c>
      <c r="PKS51" t="s">
        <v>210</v>
      </c>
      <c r="PKT51" t="s">
        <v>210</v>
      </c>
      <c r="PKU51" t="s">
        <v>210</v>
      </c>
      <c r="PKV51" t="s">
        <v>210</v>
      </c>
      <c r="PKW51" t="s">
        <v>210</v>
      </c>
      <c r="PKX51" t="s">
        <v>210</v>
      </c>
      <c r="PKY51" t="s">
        <v>210</v>
      </c>
      <c r="PKZ51" t="s">
        <v>210</v>
      </c>
      <c r="PLA51" t="s">
        <v>210</v>
      </c>
      <c r="PLB51" t="s">
        <v>210</v>
      </c>
      <c r="PLC51" t="s">
        <v>210</v>
      </c>
      <c r="PLD51" t="s">
        <v>210</v>
      </c>
      <c r="PLE51" t="s">
        <v>210</v>
      </c>
      <c r="PLF51" t="s">
        <v>210</v>
      </c>
      <c r="PLG51" t="s">
        <v>210</v>
      </c>
      <c r="PLH51" t="s">
        <v>210</v>
      </c>
      <c r="PLI51" t="s">
        <v>210</v>
      </c>
      <c r="PLJ51" t="s">
        <v>210</v>
      </c>
      <c r="PLK51" t="s">
        <v>210</v>
      </c>
      <c r="PLL51" t="s">
        <v>210</v>
      </c>
      <c r="PLM51" t="s">
        <v>210</v>
      </c>
      <c r="PLN51" t="s">
        <v>210</v>
      </c>
      <c r="PLO51" t="s">
        <v>210</v>
      </c>
      <c r="PLP51" t="s">
        <v>210</v>
      </c>
      <c r="PLQ51" t="s">
        <v>210</v>
      </c>
      <c r="PLR51" t="s">
        <v>210</v>
      </c>
      <c r="PLS51" t="s">
        <v>210</v>
      </c>
      <c r="PLT51" t="s">
        <v>210</v>
      </c>
      <c r="PLU51" t="s">
        <v>210</v>
      </c>
      <c r="PLV51" t="s">
        <v>210</v>
      </c>
      <c r="PLW51" t="s">
        <v>210</v>
      </c>
      <c r="PLX51" t="s">
        <v>210</v>
      </c>
      <c r="PLY51" t="s">
        <v>210</v>
      </c>
      <c r="PLZ51" t="s">
        <v>210</v>
      </c>
      <c r="PMA51" t="s">
        <v>210</v>
      </c>
      <c r="PMB51" t="s">
        <v>210</v>
      </c>
      <c r="PMC51" t="s">
        <v>210</v>
      </c>
      <c r="PMD51" t="s">
        <v>210</v>
      </c>
      <c r="PME51" t="s">
        <v>210</v>
      </c>
      <c r="PMF51" t="s">
        <v>210</v>
      </c>
      <c r="PMG51" t="s">
        <v>210</v>
      </c>
      <c r="PMH51" t="s">
        <v>210</v>
      </c>
      <c r="PMI51" t="s">
        <v>210</v>
      </c>
      <c r="PMJ51" t="s">
        <v>210</v>
      </c>
      <c r="PMK51" t="s">
        <v>210</v>
      </c>
      <c r="PML51" t="s">
        <v>210</v>
      </c>
      <c r="PMM51" t="s">
        <v>210</v>
      </c>
      <c r="PMN51" t="s">
        <v>210</v>
      </c>
      <c r="PMO51" t="s">
        <v>210</v>
      </c>
      <c r="PMP51" t="s">
        <v>210</v>
      </c>
      <c r="PMQ51" t="s">
        <v>210</v>
      </c>
      <c r="PMR51" t="s">
        <v>210</v>
      </c>
      <c r="PMS51" t="s">
        <v>210</v>
      </c>
      <c r="PMT51" t="s">
        <v>210</v>
      </c>
      <c r="PMU51" t="s">
        <v>210</v>
      </c>
      <c r="PMV51" t="s">
        <v>210</v>
      </c>
      <c r="PMW51" t="s">
        <v>210</v>
      </c>
      <c r="PMX51" t="s">
        <v>210</v>
      </c>
      <c r="PMY51" t="s">
        <v>210</v>
      </c>
      <c r="PMZ51" t="s">
        <v>210</v>
      </c>
      <c r="PNA51" t="s">
        <v>210</v>
      </c>
      <c r="PNB51" t="s">
        <v>210</v>
      </c>
      <c r="PNC51" t="s">
        <v>210</v>
      </c>
      <c r="PND51" t="s">
        <v>210</v>
      </c>
      <c r="PNE51" t="s">
        <v>210</v>
      </c>
      <c r="PNF51" t="s">
        <v>210</v>
      </c>
      <c r="PNG51" t="s">
        <v>210</v>
      </c>
      <c r="PNH51" t="s">
        <v>210</v>
      </c>
      <c r="PNI51" t="s">
        <v>210</v>
      </c>
      <c r="PNJ51" t="s">
        <v>210</v>
      </c>
      <c r="PNK51" t="s">
        <v>210</v>
      </c>
      <c r="PNL51" t="s">
        <v>210</v>
      </c>
      <c r="PNM51" t="s">
        <v>210</v>
      </c>
      <c r="PNN51" t="s">
        <v>210</v>
      </c>
      <c r="PNO51" t="s">
        <v>210</v>
      </c>
      <c r="PNP51" t="s">
        <v>210</v>
      </c>
      <c r="PNQ51" t="s">
        <v>210</v>
      </c>
      <c r="PNR51" t="s">
        <v>210</v>
      </c>
      <c r="PNS51" t="s">
        <v>210</v>
      </c>
      <c r="PNT51" t="s">
        <v>210</v>
      </c>
      <c r="PNU51" t="s">
        <v>210</v>
      </c>
      <c r="PNV51" t="s">
        <v>210</v>
      </c>
      <c r="PNW51" t="s">
        <v>210</v>
      </c>
      <c r="PNX51" t="s">
        <v>210</v>
      </c>
      <c r="PNY51" t="s">
        <v>210</v>
      </c>
      <c r="PNZ51" t="s">
        <v>210</v>
      </c>
      <c r="POA51" t="s">
        <v>210</v>
      </c>
      <c r="POB51" t="s">
        <v>210</v>
      </c>
      <c r="POC51" t="s">
        <v>210</v>
      </c>
      <c r="POD51" t="s">
        <v>210</v>
      </c>
      <c r="POE51" t="s">
        <v>210</v>
      </c>
      <c r="POF51" t="s">
        <v>210</v>
      </c>
      <c r="POG51" t="s">
        <v>210</v>
      </c>
      <c r="POH51" t="s">
        <v>210</v>
      </c>
      <c r="POI51" t="s">
        <v>210</v>
      </c>
      <c r="POJ51" t="s">
        <v>210</v>
      </c>
      <c r="POK51" t="s">
        <v>210</v>
      </c>
      <c r="POL51" t="s">
        <v>210</v>
      </c>
      <c r="POM51" t="s">
        <v>210</v>
      </c>
      <c r="PON51" t="s">
        <v>210</v>
      </c>
      <c r="POO51" t="s">
        <v>210</v>
      </c>
      <c r="POP51" t="s">
        <v>210</v>
      </c>
      <c r="POQ51" t="s">
        <v>210</v>
      </c>
      <c r="POR51" t="s">
        <v>210</v>
      </c>
      <c r="POS51" t="s">
        <v>210</v>
      </c>
      <c r="POT51" t="s">
        <v>210</v>
      </c>
      <c r="POU51" t="s">
        <v>210</v>
      </c>
      <c r="POV51" t="s">
        <v>210</v>
      </c>
      <c r="POW51" t="s">
        <v>210</v>
      </c>
      <c r="POX51" t="s">
        <v>210</v>
      </c>
      <c r="POY51" t="s">
        <v>210</v>
      </c>
      <c r="POZ51" t="s">
        <v>210</v>
      </c>
      <c r="PPA51" t="s">
        <v>210</v>
      </c>
      <c r="PPB51" t="s">
        <v>210</v>
      </c>
      <c r="PPC51" t="s">
        <v>210</v>
      </c>
      <c r="PPD51" t="s">
        <v>210</v>
      </c>
      <c r="PPE51" t="s">
        <v>210</v>
      </c>
      <c r="PPF51" t="s">
        <v>210</v>
      </c>
      <c r="PPG51" t="s">
        <v>210</v>
      </c>
      <c r="PPH51" t="s">
        <v>210</v>
      </c>
      <c r="PPI51" t="s">
        <v>210</v>
      </c>
      <c r="PPJ51" t="s">
        <v>210</v>
      </c>
      <c r="PPK51" t="s">
        <v>210</v>
      </c>
      <c r="PPL51" t="s">
        <v>210</v>
      </c>
      <c r="PPM51" t="s">
        <v>210</v>
      </c>
      <c r="PPN51" t="s">
        <v>210</v>
      </c>
      <c r="PPO51" t="s">
        <v>210</v>
      </c>
      <c r="PPP51" t="s">
        <v>210</v>
      </c>
      <c r="PPQ51" t="s">
        <v>210</v>
      </c>
      <c r="PPR51" t="s">
        <v>210</v>
      </c>
      <c r="PPS51" t="s">
        <v>210</v>
      </c>
      <c r="PPT51" t="s">
        <v>210</v>
      </c>
      <c r="PPU51" t="s">
        <v>210</v>
      </c>
      <c r="PPV51" t="s">
        <v>210</v>
      </c>
      <c r="PPW51" t="s">
        <v>210</v>
      </c>
      <c r="PPX51" t="s">
        <v>210</v>
      </c>
      <c r="PPY51" t="s">
        <v>210</v>
      </c>
      <c r="PPZ51" t="s">
        <v>210</v>
      </c>
      <c r="PQA51" t="s">
        <v>210</v>
      </c>
      <c r="PQB51" t="s">
        <v>210</v>
      </c>
      <c r="PQC51" t="s">
        <v>210</v>
      </c>
      <c r="PQD51" t="s">
        <v>210</v>
      </c>
      <c r="PQE51" t="s">
        <v>210</v>
      </c>
      <c r="PQF51" t="s">
        <v>210</v>
      </c>
      <c r="PQG51" t="s">
        <v>210</v>
      </c>
      <c r="PQH51" t="s">
        <v>210</v>
      </c>
      <c r="PQI51" t="s">
        <v>210</v>
      </c>
      <c r="PQJ51" t="s">
        <v>210</v>
      </c>
      <c r="PQK51" t="s">
        <v>210</v>
      </c>
      <c r="PQL51" t="s">
        <v>210</v>
      </c>
      <c r="PQM51" t="s">
        <v>210</v>
      </c>
      <c r="PQN51" t="s">
        <v>210</v>
      </c>
      <c r="PQO51" t="s">
        <v>210</v>
      </c>
      <c r="PQP51" t="s">
        <v>210</v>
      </c>
      <c r="PQQ51" t="s">
        <v>210</v>
      </c>
      <c r="PQR51" t="s">
        <v>210</v>
      </c>
      <c r="PQS51" t="s">
        <v>210</v>
      </c>
      <c r="PQT51" t="s">
        <v>210</v>
      </c>
      <c r="PQU51" t="s">
        <v>210</v>
      </c>
      <c r="PQV51" t="s">
        <v>210</v>
      </c>
      <c r="PQW51" t="s">
        <v>210</v>
      </c>
      <c r="PQX51" t="s">
        <v>210</v>
      </c>
      <c r="PQY51" t="s">
        <v>210</v>
      </c>
      <c r="PQZ51" t="s">
        <v>210</v>
      </c>
      <c r="PRA51" t="s">
        <v>210</v>
      </c>
      <c r="PRB51" t="s">
        <v>210</v>
      </c>
      <c r="PRC51" t="s">
        <v>210</v>
      </c>
      <c r="PRD51" t="s">
        <v>210</v>
      </c>
      <c r="PRE51" t="s">
        <v>210</v>
      </c>
      <c r="PRF51" t="s">
        <v>210</v>
      </c>
      <c r="PRG51" t="s">
        <v>210</v>
      </c>
      <c r="PRH51" t="s">
        <v>210</v>
      </c>
      <c r="PRI51" t="s">
        <v>210</v>
      </c>
      <c r="PRJ51" t="s">
        <v>210</v>
      </c>
      <c r="PRK51" t="s">
        <v>210</v>
      </c>
      <c r="PRL51" t="s">
        <v>210</v>
      </c>
      <c r="PRM51" t="s">
        <v>210</v>
      </c>
      <c r="PRN51" t="s">
        <v>210</v>
      </c>
      <c r="PRO51" t="s">
        <v>210</v>
      </c>
      <c r="PRP51" t="s">
        <v>210</v>
      </c>
      <c r="PRQ51" t="s">
        <v>210</v>
      </c>
      <c r="PRR51" t="s">
        <v>210</v>
      </c>
      <c r="PRS51" t="s">
        <v>210</v>
      </c>
      <c r="PRT51" t="s">
        <v>210</v>
      </c>
      <c r="PRU51" t="s">
        <v>210</v>
      </c>
      <c r="PRV51" t="s">
        <v>210</v>
      </c>
      <c r="PRW51" t="s">
        <v>210</v>
      </c>
      <c r="PRX51" t="s">
        <v>210</v>
      </c>
      <c r="PRY51" t="s">
        <v>210</v>
      </c>
      <c r="PRZ51" t="s">
        <v>210</v>
      </c>
      <c r="PSA51" t="s">
        <v>210</v>
      </c>
      <c r="PSB51" t="s">
        <v>210</v>
      </c>
      <c r="PSC51" t="s">
        <v>210</v>
      </c>
      <c r="PSD51" t="s">
        <v>210</v>
      </c>
      <c r="PSE51" t="s">
        <v>210</v>
      </c>
      <c r="PSF51" t="s">
        <v>210</v>
      </c>
      <c r="PSG51" t="s">
        <v>210</v>
      </c>
      <c r="PSH51" t="s">
        <v>210</v>
      </c>
      <c r="PSI51" t="s">
        <v>210</v>
      </c>
      <c r="PSJ51" t="s">
        <v>210</v>
      </c>
      <c r="PSK51" t="s">
        <v>210</v>
      </c>
      <c r="PSL51" t="s">
        <v>210</v>
      </c>
      <c r="PSM51" t="s">
        <v>210</v>
      </c>
      <c r="PSN51" t="s">
        <v>210</v>
      </c>
      <c r="PSO51" t="s">
        <v>210</v>
      </c>
      <c r="PSP51" t="s">
        <v>210</v>
      </c>
      <c r="PSQ51" t="s">
        <v>210</v>
      </c>
      <c r="PSR51" t="s">
        <v>210</v>
      </c>
      <c r="PSS51" t="s">
        <v>210</v>
      </c>
      <c r="PST51" t="s">
        <v>210</v>
      </c>
      <c r="PSU51" t="s">
        <v>210</v>
      </c>
      <c r="PSV51" t="s">
        <v>210</v>
      </c>
      <c r="PSW51" t="s">
        <v>210</v>
      </c>
      <c r="PSX51" t="s">
        <v>210</v>
      </c>
      <c r="PSY51" t="s">
        <v>210</v>
      </c>
      <c r="PSZ51" t="s">
        <v>210</v>
      </c>
      <c r="PTA51" t="s">
        <v>210</v>
      </c>
      <c r="PTB51" t="s">
        <v>210</v>
      </c>
      <c r="PTC51" t="s">
        <v>210</v>
      </c>
      <c r="PTD51" t="s">
        <v>210</v>
      </c>
      <c r="PTE51" t="s">
        <v>210</v>
      </c>
      <c r="PTF51" t="s">
        <v>210</v>
      </c>
      <c r="PTG51" t="s">
        <v>210</v>
      </c>
      <c r="PTH51" t="s">
        <v>210</v>
      </c>
      <c r="PTI51" t="s">
        <v>210</v>
      </c>
      <c r="PTJ51" t="s">
        <v>210</v>
      </c>
      <c r="PTK51" t="s">
        <v>210</v>
      </c>
      <c r="PTL51" t="s">
        <v>210</v>
      </c>
      <c r="PTM51" t="s">
        <v>210</v>
      </c>
      <c r="PTN51" t="s">
        <v>210</v>
      </c>
      <c r="PTO51" t="s">
        <v>210</v>
      </c>
      <c r="PTP51" t="s">
        <v>210</v>
      </c>
      <c r="PTQ51" t="s">
        <v>210</v>
      </c>
      <c r="PTR51" t="s">
        <v>210</v>
      </c>
      <c r="PTS51" t="s">
        <v>210</v>
      </c>
      <c r="PTT51" t="s">
        <v>210</v>
      </c>
      <c r="PTU51" t="s">
        <v>210</v>
      </c>
      <c r="PTV51" t="s">
        <v>210</v>
      </c>
      <c r="PTW51" t="s">
        <v>210</v>
      </c>
      <c r="PTX51" t="s">
        <v>210</v>
      </c>
      <c r="PTY51" t="s">
        <v>210</v>
      </c>
      <c r="PTZ51" t="s">
        <v>210</v>
      </c>
      <c r="PUA51" t="s">
        <v>210</v>
      </c>
      <c r="PUB51" t="s">
        <v>210</v>
      </c>
      <c r="PUC51" t="s">
        <v>210</v>
      </c>
      <c r="PUD51" t="s">
        <v>210</v>
      </c>
      <c r="PUE51" t="s">
        <v>210</v>
      </c>
      <c r="PUF51" t="s">
        <v>210</v>
      </c>
      <c r="PUG51" t="s">
        <v>210</v>
      </c>
      <c r="PUH51" t="s">
        <v>210</v>
      </c>
      <c r="PUI51" t="s">
        <v>210</v>
      </c>
      <c r="PUJ51" t="s">
        <v>210</v>
      </c>
      <c r="PUK51" t="s">
        <v>210</v>
      </c>
      <c r="PUL51" t="s">
        <v>210</v>
      </c>
      <c r="PUM51" t="s">
        <v>210</v>
      </c>
      <c r="PUN51" t="s">
        <v>210</v>
      </c>
      <c r="PUO51" t="s">
        <v>210</v>
      </c>
      <c r="PUP51" t="s">
        <v>210</v>
      </c>
      <c r="PUQ51" t="s">
        <v>210</v>
      </c>
      <c r="PUR51" t="s">
        <v>210</v>
      </c>
      <c r="PUS51" t="s">
        <v>210</v>
      </c>
      <c r="PUT51" t="s">
        <v>210</v>
      </c>
      <c r="PUU51" t="s">
        <v>210</v>
      </c>
      <c r="PUV51" t="s">
        <v>210</v>
      </c>
      <c r="PUW51" t="s">
        <v>210</v>
      </c>
      <c r="PUX51" t="s">
        <v>210</v>
      </c>
      <c r="PUY51" t="s">
        <v>210</v>
      </c>
      <c r="PUZ51" t="s">
        <v>210</v>
      </c>
      <c r="PVA51" t="s">
        <v>210</v>
      </c>
      <c r="PVB51" t="s">
        <v>210</v>
      </c>
      <c r="PVC51" t="s">
        <v>210</v>
      </c>
      <c r="PVD51" t="s">
        <v>210</v>
      </c>
      <c r="PVE51" t="s">
        <v>210</v>
      </c>
      <c r="PVF51" t="s">
        <v>210</v>
      </c>
      <c r="PVG51" t="s">
        <v>210</v>
      </c>
      <c r="PVH51" t="s">
        <v>210</v>
      </c>
      <c r="PVI51" t="s">
        <v>210</v>
      </c>
      <c r="PVJ51" t="s">
        <v>210</v>
      </c>
      <c r="PVK51" t="s">
        <v>210</v>
      </c>
      <c r="PVL51" t="s">
        <v>210</v>
      </c>
      <c r="PVM51" t="s">
        <v>210</v>
      </c>
      <c r="PVN51" t="s">
        <v>210</v>
      </c>
      <c r="PVO51" t="s">
        <v>210</v>
      </c>
      <c r="PVP51" t="s">
        <v>210</v>
      </c>
      <c r="PVQ51" t="s">
        <v>210</v>
      </c>
      <c r="PVR51" t="s">
        <v>210</v>
      </c>
      <c r="PVS51" t="s">
        <v>210</v>
      </c>
      <c r="PVT51" t="s">
        <v>210</v>
      </c>
      <c r="PVU51" t="s">
        <v>210</v>
      </c>
      <c r="PVV51" t="s">
        <v>210</v>
      </c>
      <c r="PVW51" t="s">
        <v>210</v>
      </c>
      <c r="PVX51" t="s">
        <v>210</v>
      </c>
      <c r="PVY51" t="s">
        <v>210</v>
      </c>
      <c r="PVZ51" t="s">
        <v>210</v>
      </c>
      <c r="PWA51" t="s">
        <v>210</v>
      </c>
      <c r="PWB51" t="s">
        <v>210</v>
      </c>
      <c r="PWC51" t="s">
        <v>210</v>
      </c>
      <c r="PWD51" t="s">
        <v>210</v>
      </c>
      <c r="PWE51" t="s">
        <v>210</v>
      </c>
      <c r="PWF51" t="s">
        <v>210</v>
      </c>
      <c r="PWG51" t="s">
        <v>210</v>
      </c>
      <c r="PWH51" t="s">
        <v>210</v>
      </c>
      <c r="PWI51" t="s">
        <v>210</v>
      </c>
      <c r="PWJ51" t="s">
        <v>210</v>
      </c>
      <c r="PWK51" t="s">
        <v>210</v>
      </c>
      <c r="PWL51" t="s">
        <v>210</v>
      </c>
      <c r="PWM51" t="s">
        <v>210</v>
      </c>
      <c r="PWN51" t="s">
        <v>210</v>
      </c>
      <c r="PWO51" t="s">
        <v>210</v>
      </c>
      <c r="PWP51" t="s">
        <v>210</v>
      </c>
      <c r="PWQ51" t="s">
        <v>210</v>
      </c>
      <c r="PWR51" t="s">
        <v>210</v>
      </c>
      <c r="PWS51" t="s">
        <v>210</v>
      </c>
      <c r="PWT51" t="s">
        <v>210</v>
      </c>
      <c r="PWU51" t="s">
        <v>210</v>
      </c>
      <c r="PWV51" t="s">
        <v>210</v>
      </c>
      <c r="PWW51" t="s">
        <v>210</v>
      </c>
      <c r="PWX51" t="s">
        <v>210</v>
      </c>
      <c r="PWY51" t="s">
        <v>210</v>
      </c>
      <c r="PWZ51" t="s">
        <v>210</v>
      </c>
      <c r="PXA51" t="s">
        <v>210</v>
      </c>
      <c r="PXB51" t="s">
        <v>210</v>
      </c>
      <c r="PXC51" t="s">
        <v>210</v>
      </c>
      <c r="PXD51" t="s">
        <v>210</v>
      </c>
      <c r="PXE51" t="s">
        <v>210</v>
      </c>
      <c r="PXF51" t="s">
        <v>210</v>
      </c>
      <c r="PXG51" t="s">
        <v>210</v>
      </c>
      <c r="PXH51" t="s">
        <v>210</v>
      </c>
      <c r="PXI51" t="s">
        <v>210</v>
      </c>
      <c r="PXJ51" t="s">
        <v>210</v>
      </c>
      <c r="PXK51" t="s">
        <v>210</v>
      </c>
      <c r="PXL51" t="s">
        <v>210</v>
      </c>
      <c r="PXM51" t="s">
        <v>210</v>
      </c>
      <c r="PXN51" t="s">
        <v>210</v>
      </c>
      <c r="PXO51" t="s">
        <v>210</v>
      </c>
      <c r="PXP51" t="s">
        <v>210</v>
      </c>
      <c r="PXQ51" t="s">
        <v>210</v>
      </c>
      <c r="PXR51" t="s">
        <v>210</v>
      </c>
      <c r="PXS51" t="s">
        <v>210</v>
      </c>
      <c r="PXT51" t="s">
        <v>210</v>
      </c>
      <c r="PXU51" t="s">
        <v>210</v>
      </c>
      <c r="PXV51" t="s">
        <v>210</v>
      </c>
      <c r="PXW51" t="s">
        <v>210</v>
      </c>
      <c r="PXX51" t="s">
        <v>210</v>
      </c>
      <c r="PXY51" t="s">
        <v>210</v>
      </c>
      <c r="PXZ51" t="s">
        <v>210</v>
      </c>
      <c r="PYA51" t="s">
        <v>210</v>
      </c>
      <c r="PYB51" t="s">
        <v>210</v>
      </c>
      <c r="PYC51" t="s">
        <v>210</v>
      </c>
      <c r="PYD51" t="s">
        <v>210</v>
      </c>
      <c r="PYE51" t="s">
        <v>210</v>
      </c>
      <c r="PYF51" t="s">
        <v>210</v>
      </c>
      <c r="PYG51" t="s">
        <v>210</v>
      </c>
      <c r="PYH51" t="s">
        <v>210</v>
      </c>
      <c r="PYI51" t="s">
        <v>210</v>
      </c>
      <c r="PYJ51" t="s">
        <v>210</v>
      </c>
      <c r="PYK51" t="s">
        <v>210</v>
      </c>
      <c r="PYL51" t="s">
        <v>210</v>
      </c>
      <c r="PYM51" t="s">
        <v>210</v>
      </c>
      <c r="PYN51" t="s">
        <v>210</v>
      </c>
      <c r="PYO51" t="s">
        <v>210</v>
      </c>
      <c r="PYP51" t="s">
        <v>210</v>
      </c>
      <c r="PYQ51" t="s">
        <v>210</v>
      </c>
      <c r="PYR51" t="s">
        <v>210</v>
      </c>
      <c r="PYS51" t="s">
        <v>210</v>
      </c>
      <c r="PYT51" t="s">
        <v>210</v>
      </c>
      <c r="PYU51" t="s">
        <v>210</v>
      </c>
      <c r="PYV51" t="s">
        <v>210</v>
      </c>
      <c r="PYW51" t="s">
        <v>210</v>
      </c>
      <c r="PYX51" t="s">
        <v>210</v>
      </c>
      <c r="PYY51" t="s">
        <v>210</v>
      </c>
      <c r="PYZ51" t="s">
        <v>210</v>
      </c>
      <c r="PZA51" t="s">
        <v>210</v>
      </c>
      <c r="PZB51" t="s">
        <v>210</v>
      </c>
      <c r="PZC51" t="s">
        <v>210</v>
      </c>
      <c r="PZD51" t="s">
        <v>210</v>
      </c>
      <c r="PZE51" t="s">
        <v>210</v>
      </c>
      <c r="PZF51" t="s">
        <v>210</v>
      </c>
      <c r="PZG51" t="s">
        <v>210</v>
      </c>
      <c r="PZH51" t="s">
        <v>210</v>
      </c>
      <c r="PZI51" t="s">
        <v>210</v>
      </c>
      <c r="PZJ51" t="s">
        <v>210</v>
      </c>
      <c r="PZK51" t="s">
        <v>210</v>
      </c>
      <c r="PZL51" t="s">
        <v>210</v>
      </c>
      <c r="PZM51" t="s">
        <v>210</v>
      </c>
      <c r="PZN51" t="s">
        <v>210</v>
      </c>
      <c r="PZO51" t="s">
        <v>210</v>
      </c>
      <c r="PZP51" t="s">
        <v>210</v>
      </c>
      <c r="PZQ51" t="s">
        <v>210</v>
      </c>
      <c r="PZR51" t="s">
        <v>210</v>
      </c>
      <c r="PZS51" t="s">
        <v>210</v>
      </c>
      <c r="PZT51" t="s">
        <v>210</v>
      </c>
      <c r="PZU51" t="s">
        <v>210</v>
      </c>
      <c r="PZV51" t="s">
        <v>210</v>
      </c>
      <c r="PZW51" t="s">
        <v>210</v>
      </c>
      <c r="PZX51" t="s">
        <v>210</v>
      </c>
      <c r="PZY51" t="s">
        <v>210</v>
      </c>
      <c r="PZZ51" t="s">
        <v>210</v>
      </c>
      <c r="QAA51" t="s">
        <v>210</v>
      </c>
      <c r="QAB51" t="s">
        <v>210</v>
      </c>
      <c r="QAC51" t="s">
        <v>210</v>
      </c>
      <c r="QAD51" t="s">
        <v>210</v>
      </c>
      <c r="QAE51" t="s">
        <v>210</v>
      </c>
      <c r="QAF51" t="s">
        <v>210</v>
      </c>
      <c r="QAG51" t="s">
        <v>210</v>
      </c>
      <c r="QAH51" t="s">
        <v>210</v>
      </c>
      <c r="QAI51" t="s">
        <v>210</v>
      </c>
      <c r="QAJ51" t="s">
        <v>210</v>
      </c>
      <c r="QAK51" t="s">
        <v>210</v>
      </c>
      <c r="QAL51" t="s">
        <v>210</v>
      </c>
      <c r="QAM51" t="s">
        <v>210</v>
      </c>
      <c r="QAN51" t="s">
        <v>210</v>
      </c>
      <c r="QAO51" t="s">
        <v>210</v>
      </c>
      <c r="QAP51" t="s">
        <v>210</v>
      </c>
      <c r="QAQ51" t="s">
        <v>210</v>
      </c>
      <c r="QAR51" t="s">
        <v>210</v>
      </c>
      <c r="QAS51" t="s">
        <v>210</v>
      </c>
      <c r="QAT51" t="s">
        <v>210</v>
      </c>
      <c r="QAU51" t="s">
        <v>210</v>
      </c>
      <c r="QAV51" t="s">
        <v>210</v>
      </c>
      <c r="QAW51" t="s">
        <v>210</v>
      </c>
      <c r="QAX51" t="s">
        <v>210</v>
      </c>
      <c r="QAY51" t="s">
        <v>210</v>
      </c>
      <c r="QAZ51" t="s">
        <v>210</v>
      </c>
      <c r="QBA51" t="s">
        <v>210</v>
      </c>
      <c r="QBB51" t="s">
        <v>210</v>
      </c>
      <c r="QBC51" t="s">
        <v>210</v>
      </c>
      <c r="QBD51" t="s">
        <v>210</v>
      </c>
      <c r="QBE51" t="s">
        <v>210</v>
      </c>
      <c r="QBF51" t="s">
        <v>210</v>
      </c>
      <c r="QBG51" t="s">
        <v>210</v>
      </c>
      <c r="QBH51" t="s">
        <v>210</v>
      </c>
      <c r="QBI51" t="s">
        <v>210</v>
      </c>
      <c r="QBJ51" t="s">
        <v>210</v>
      </c>
      <c r="QBK51" t="s">
        <v>210</v>
      </c>
      <c r="QBL51" t="s">
        <v>210</v>
      </c>
      <c r="QBM51" t="s">
        <v>210</v>
      </c>
      <c r="QBN51" t="s">
        <v>210</v>
      </c>
      <c r="QBO51" t="s">
        <v>210</v>
      </c>
      <c r="QBP51" t="s">
        <v>210</v>
      </c>
      <c r="QBQ51" t="s">
        <v>210</v>
      </c>
      <c r="QBR51" t="s">
        <v>210</v>
      </c>
      <c r="QBS51" t="s">
        <v>210</v>
      </c>
      <c r="QBT51" t="s">
        <v>210</v>
      </c>
      <c r="QBU51" t="s">
        <v>210</v>
      </c>
      <c r="QBV51" t="s">
        <v>210</v>
      </c>
      <c r="QBW51" t="s">
        <v>210</v>
      </c>
      <c r="QBX51" t="s">
        <v>210</v>
      </c>
      <c r="QBY51" t="s">
        <v>210</v>
      </c>
      <c r="QBZ51" t="s">
        <v>210</v>
      </c>
      <c r="QCA51" t="s">
        <v>210</v>
      </c>
      <c r="QCB51" t="s">
        <v>210</v>
      </c>
      <c r="QCC51" t="s">
        <v>210</v>
      </c>
      <c r="QCD51" t="s">
        <v>210</v>
      </c>
      <c r="QCE51" t="s">
        <v>210</v>
      </c>
      <c r="QCF51" t="s">
        <v>210</v>
      </c>
      <c r="QCG51" t="s">
        <v>210</v>
      </c>
      <c r="QCH51" t="s">
        <v>210</v>
      </c>
      <c r="QCI51" t="s">
        <v>210</v>
      </c>
      <c r="QCJ51" t="s">
        <v>210</v>
      </c>
      <c r="QCK51" t="s">
        <v>210</v>
      </c>
      <c r="QCL51" t="s">
        <v>210</v>
      </c>
      <c r="QCM51" t="s">
        <v>210</v>
      </c>
      <c r="QCN51" t="s">
        <v>210</v>
      </c>
      <c r="QCO51" t="s">
        <v>210</v>
      </c>
      <c r="QCP51" t="s">
        <v>210</v>
      </c>
      <c r="QCQ51" t="s">
        <v>210</v>
      </c>
      <c r="QCR51" t="s">
        <v>210</v>
      </c>
      <c r="QCS51" t="s">
        <v>210</v>
      </c>
      <c r="QCT51" t="s">
        <v>210</v>
      </c>
      <c r="QCU51" t="s">
        <v>210</v>
      </c>
      <c r="QCV51" t="s">
        <v>210</v>
      </c>
      <c r="QCW51" t="s">
        <v>210</v>
      </c>
      <c r="QCX51" t="s">
        <v>210</v>
      </c>
      <c r="QCY51" t="s">
        <v>210</v>
      </c>
      <c r="QCZ51" t="s">
        <v>210</v>
      </c>
      <c r="QDA51" t="s">
        <v>210</v>
      </c>
      <c r="QDB51" t="s">
        <v>210</v>
      </c>
      <c r="QDC51" t="s">
        <v>210</v>
      </c>
      <c r="QDD51" t="s">
        <v>210</v>
      </c>
      <c r="QDE51" t="s">
        <v>210</v>
      </c>
      <c r="QDF51" t="s">
        <v>210</v>
      </c>
      <c r="QDG51" t="s">
        <v>210</v>
      </c>
      <c r="QDH51" t="s">
        <v>210</v>
      </c>
      <c r="QDI51" t="s">
        <v>210</v>
      </c>
      <c r="QDJ51" t="s">
        <v>210</v>
      </c>
      <c r="QDK51" t="s">
        <v>210</v>
      </c>
      <c r="QDL51" t="s">
        <v>210</v>
      </c>
      <c r="QDM51" t="s">
        <v>210</v>
      </c>
      <c r="QDN51" t="s">
        <v>210</v>
      </c>
      <c r="QDO51" t="s">
        <v>210</v>
      </c>
      <c r="QDP51" t="s">
        <v>210</v>
      </c>
      <c r="QDQ51" t="s">
        <v>210</v>
      </c>
      <c r="QDR51" t="s">
        <v>210</v>
      </c>
      <c r="QDS51" t="s">
        <v>210</v>
      </c>
      <c r="QDT51" t="s">
        <v>210</v>
      </c>
      <c r="QDU51" t="s">
        <v>210</v>
      </c>
      <c r="QDV51" t="s">
        <v>210</v>
      </c>
      <c r="QDW51" t="s">
        <v>210</v>
      </c>
      <c r="QDX51" t="s">
        <v>210</v>
      </c>
      <c r="QDY51" t="s">
        <v>210</v>
      </c>
      <c r="QDZ51" t="s">
        <v>210</v>
      </c>
      <c r="QEA51" t="s">
        <v>210</v>
      </c>
      <c r="QEB51" t="s">
        <v>210</v>
      </c>
      <c r="QEC51" t="s">
        <v>210</v>
      </c>
      <c r="QED51" t="s">
        <v>210</v>
      </c>
      <c r="QEE51" t="s">
        <v>210</v>
      </c>
      <c r="QEF51" t="s">
        <v>210</v>
      </c>
      <c r="QEG51" t="s">
        <v>210</v>
      </c>
      <c r="QEH51" t="s">
        <v>210</v>
      </c>
      <c r="QEI51" t="s">
        <v>210</v>
      </c>
      <c r="QEJ51" t="s">
        <v>210</v>
      </c>
      <c r="QEK51" t="s">
        <v>210</v>
      </c>
      <c r="QEL51" t="s">
        <v>210</v>
      </c>
      <c r="QEM51" t="s">
        <v>210</v>
      </c>
      <c r="QEN51" t="s">
        <v>210</v>
      </c>
      <c r="QEO51" t="s">
        <v>210</v>
      </c>
      <c r="QEP51" t="s">
        <v>210</v>
      </c>
      <c r="QEQ51" t="s">
        <v>210</v>
      </c>
      <c r="QER51" t="s">
        <v>210</v>
      </c>
      <c r="QES51" t="s">
        <v>210</v>
      </c>
      <c r="QET51" t="s">
        <v>210</v>
      </c>
      <c r="QEU51" t="s">
        <v>210</v>
      </c>
      <c r="QEV51" t="s">
        <v>210</v>
      </c>
      <c r="QEW51" t="s">
        <v>210</v>
      </c>
      <c r="QEX51" t="s">
        <v>210</v>
      </c>
      <c r="QEY51" t="s">
        <v>210</v>
      </c>
      <c r="QEZ51" t="s">
        <v>210</v>
      </c>
      <c r="QFA51" t="s">
        <v>210</v>
      </c>
      <c r="QFB51" t="s">
        <v>210</v>
      </c>
      <c r="QFC51" t="s">
        <v>210</v>
      </c>
      <c r="QFD51" t="s">
        <v>210</v>
      </c>
      <c r="QFE51" t="s">
        <v>210</v>
      </c>
      <c r="QFF51" t="s">
        <v>210</v>
      </c>
      <c r="QFG51" t="s">
        <v>210</v>
      </c>
      <c r="QFH51" t="s">
        <v>210</v>
      </c>
      <c r="QFI51" t="s">
        <v>210</v>
      </c>
      <c r="QFJ51" t="s">
        <v>210</v>
      </c>
      <c r="QFK51" t="s">
        <v>210</v>
      </c>
      <c r="QFL51" t="s">
        <v>210</v>
      </c>
      <c r="QFM51" t="s">
        <v>210</v>
      </c>
      <c r="QFN51" t="s">
        <v>210</v>
      </c>
      <c r="QFO51" t="s">
        <v>210</v>
      </c>
      <c r="QFP51" t="s">
        <v>210</v>
      </c>
      <c r="QFQ51" t="s">
        <v>210</v>
      </c>
      <c r="QFR51" t="s">
        <v>210</v>
      </c>
      <c r="QFS51" t="s">
        <v>210</v>
      </c>
      <c r="QFT51" t="s">
        <v>210</v>
      </c>
      <c r="QFU51" t="s">
        <v>210</v>
      </c>
      <c r="QFV51" t="s">
        <v>210</v>
      </c>
      <c r="QFW51" t="s">
        <v>210</v>
      </c>
      <c r="QFX51" t="s">
        <v>210</v>
      </c>
      <c r="QFY51" t="s">
        <v>210</v>
      </c>
      <c r="QFZ51" t="s">
        <v>210</v>
      </c>
      <c r="QGA51" t="s">
        <v>210</v>
      </c>
      <c r="QGB51" t="s">
        <v>210</v>
      </c>
      <c r="QGC51" t="s">
        <v>210</v>
      </c>
      <c r="QGD51" t="s">
        <v>210</v>
      </c>
      <c r="QGE51" t="s">
        <v>210</v>
      </c>
      <c r="QGF51" t="s">
        <v>210</v>
      </c>
      <c r="QGG51" t="s">
        <v>210</v>
      </c>
      <c r="QGH51" t="s">
        <v>210</v>
      </c>
      <c r="QGI51" t="s">
        <v>210</v>
      </c>
      <c r="QGJ51" t="s">
        <v>210</v>
      </c>
      <c r="QGK51" t="s">
        <v>210</v>
      </c>
      <c r="QGL51" t="s">
        <v>210</v>
      </c>
      <c r="QGM51" t="s">
        <v>210</v>
      </c>
      <c r="QGN51" t="s">
        <v>210</v>
      </c>
      <c r="QGO51" t="s">
        <v>210</v>
      </c>
      <c r="QGP51" t="s">
        <v>210</v>
      </c>
      <c r="QGQ51" t="s">
        <v>210</v>
      </c>
      <c r="QGR51" t="s">
        <v>210</v>
      </c>
      <c r="QGS51" t="s">
        <v>210</v>
      </c>
      <c r="QGT51" t="s">
        <v>210</v>
      </c>
      <c r="QGU51" t="s">
        <v>210</v>
      </c>
      <c r="QGV51" t="s">
        <v>210</v>
      </c>
      <c r="QGW51" t="s">
        <v>210</v>
      </c>
      <c r="QGX51" t="s">
        <v>210</v>
      </c>
      <c r="QGY51" t="s">
        <v>210</v>
      </c>
      <c r="QGZ51" t="s">
        <v>210</v>
      </c>
      <c r="QHA51" t="s">
        <v>210</v>
      </c>
      <c r="QHB51" t="s">
        <v>210</v>
      </c>
      <c r="QHC51" t="s">
        <v>210</v>
      </c>
      <c r="QHD51" t="s">
        <v>210</v>
      </c>
      <c r="QHE51" t="s">
        <v>210</v>
      </c>
      <c r="QHF51" t="s">
        <v>210</v>
      </c>
      <c r="QHG51" t="s">
        <v>210</v>
      </c>
      <c r="QHH51" t="s">
        <v>210</v>
      </c>
      <c r="QHI51" t="s">
        <v>210</v>
      </c>
      <c r="QHJ51" t="s">
        <v>210</v>
      </c>
      <c r="QHK51" t="s">
        <v>210</v>
      </c>
      <c r="QHL51" t="s">
        <v>210</v>
      </c>
      <c r="QHM51" t="s">
        <v>210</v>
      </c>
      <c r="QHN51" t="s">
        <v>210</v>
      </c>
      <c r="QHO51" t="s">
        <v>210</v>
      </c>
      <c r="QHP51" t="s">
        <v>210</v>
      </c>
      <c r="QHQ51" t="s">
        <v>210</v>
      </c>
      <c r="QHR51" t="s">
        <v>210</v>
      </c>
      <c r="QHS51" t="s">
        <v>210</v>
      </c>
      <c r="QHT51" t="s">
        <v>210</v>
      </c>
      <c r="QHU51" t="s">
        <v>210</v>
      </c>
      <c r="QHV51" t="s">
        <v>210</v>
      </c>
      <c r="QHW51" t="s">
        <v>210</v>
      </c>
      <c r="QHX51" t="s">
        <v>210</v>
      </c>
      <c r="QHY51" t="s">
        <v>210</v>
      </c>
      <c r="QHZ51" t="s">
        <v>210</v>
      </c>
      <c r="QIA51" t="s">
        <v>210</v>
      </c>
      <c r="QIB51" t="s">
        <v>210</v>
      </c>
      <c r="QIC51" t="s">
        <v>210</v>
      </c>
      <c r="QID51" t="s">
        <v>210</v>
      </c>
      <c r="QIE51" t="s">
        <v>210</v>
      </c>
      <c r="QIF51" t="s">
        <v>210</v>
      </c>
      <c r="QIG51" t="s">
        <v>210</v>
      </c>
      <c r="QIH51" t="s">
        <v>210</v>
      </c>
      <c r="QII51" t="s">
        <v>210</v>
      </c>
      <c r="QIJ51" t="s">
        <v>210</v>
      </c>
      <c r="QIK51" t="s">
        <v>210</v>
      </c>
      <c r="QIL51" t="s">
        <v>210</v>
      </c>
      <c r="QIM51" t="s">
        <v>210</v>
      </c>
      <c r="QIN51" t="s">
        <v>210</v>
      </c>
      <c r="QIO51" t="s">
        <v>210</v>
      </c>
      <c r="QIP51" t="s">
        <v>210</v>
      </c>
      <c r="QIQ51" t="s">
        <v>210</v>
      </c>
      <c r="QIR51" t="s">
        <v>210</v>
      </c>
      <c r="QIS51" t="s">
        <v>210</v>
      </c>
      <c r="QIT51" t="s">
        <v>210</v>
      </c>
      <c r="QIU51" t="s">
        <v>210</v>
      </c>
      <c r="QIV51" t="s">
        <v>210</v>
      </c>
      <c r="QIW51" t="s">
        <v>210</v>
      </c>
      <c r="QIX51" t="s">
        <v>210</v>
      </c>
      <c r="QIY51" t="s">
        <v>210</v>
      </c>
      <c r="QIZ51" t="s">
        <v>210</v>
      </c>
      <c r="QJA51" t="s">
        <v>210</v>
      </c>
      <c r="QJB51" t="s">
        <v>210</v>
      </c>
      <c r="QJC51" t="s">
        <v>210</v>
      </c>
      <c r="QJD51" t="s">
        <v>210</v>
      </c>
      <c r="QJE51" t="s">
        <v>210</v>
      </c>
      <c r="QJF51" t="s">
        <v>210</v>
      </c>
      <c r="QJG51" t="s">
        <v>210</v>
      </c>
      <c r="QJH51" t="s">
        <v>210</v>
      </c>
      <c r="QJI51" t="s">
        <v>210</v>
      </c>
      <c r="QJJ51" t="s">
        <v>210</v>
      </c>
      <c r="QJK51" t="s">
        <v>210</v>
      </c>
      <c r="QJL51" t="s">
        <v>210</v>
      </c>
      <c r="QJM51" t="s">
        <v>210</v>
      </c>
      <c r="QJN51" t="s">
        <v>210</v>
      </c>
      <c r="QJO51" t="s">
        <v>210</v>
      </c>
      <c r="QJP51" t="s">
        <v>210</v>
      </c>
      <c r="QJQ51" t="s">
        <v>210</v>
      </c>
      <c r="QJR51" t="s">
        <v>210</v>
      </c>
      <c r="QJS51" t="s">
        <v>210</v>
      </c>
      <c r="QJT51" t="s">
        <v>210</v>
      </c>
      <c r="QJU51" t="s">
        <v>210</v>
      </c>
      <c r="QJV51" t="s">
        <v>210</v>
      </c>
      <c r="QJW51" t="s">
        <v>210</v>
      </c>
      <c r="QJX51" t="s">
        <v>210</v>
      </c>
      <c r="QJY51" t="s">
        <v>210</v>
      </c>
      <c r="QJZ51" t="s">
        <v>210</v>
      </c>
      <c r="QKA51" t="s">
        <v>210</v>
      </c>
      <c r="QKB51" t="s">
        <v>210</v>
      </c>
      <c r="QKC51" t="s">
        <v>210</v>
      </c>
      <c r="QKD51" t="s">
        <v>210</v>
      </c>
      <c r="QKE51" t="s">
        <v>210</v>
      </c>
      <c r="QKF51" t="s">
        <v>210</v>
      </c>
      <c r="QKG51" t="s">
        <v>210</v>
      </c>
      <c r="QKH51" t="s">
        <v>210</v>
      </c>
      <c r="QKI51" t="s">
        <v>210</v>
      </c>
      <c r="QKJ51" t="s">
        <v>210</v>
      </c>
      <c r="QKK51" t="s">
        <v>210</v>
      </c>
      <c r="QKL51" t="s">
        <v>210</v>
      </c>
      <c r="QKM51" t="s">
        <v>210</v>
      </c>
      <c r="QKN51" t="s">
        <v>210</v>
      </c>
      <c r="QKO51" t="s">
        <v>210</v>
      </c>
      <c r="QKP51" t="s">
        <v>210</v>
      </c>
      <c r="QKQ51" t="s">
        <v>210</v>
      </c>
      <c r="QKR51" t="s">
        <v>210</v>
      </c>
      <c r="QKS51" t="s">
        <v>210</v>
      </c>
      <c r="QKT51" t="s">
        <v>210</v>
      </c>
      <c r="QKU51" t="s">
        <v>210</v>
      </c>
      <c r="QKV51" t="s">
        <v>210</v>
      </c>
      <c r="QKW51" t="s">
        <v>210</v>
      </c>
      <c r="QKX51" t="s">
        <v>210</v>
      </c>
      <c r="QKY51" t="s">
        <v>210</v>
      </c>
      <c r="QKZ51" t="s">
        <v>210</v>
      </c>
      <c r="QLA51" t="s">
        <v>210</v>
      </c>
      <c r="QLB51" t="s">
        <v>210</v>
      </c>
      <c r="QLC51" t="s">
        <v>210</v>
      </c>
      <c r="QLD51" t="s">
        <v>210</v>
      </c>
      <c r="QLE51" t="s">
        <v>210</v>
      </c>
      <c r="QLF51" t="s">
        <v>210</v>
      </c>
      <c r="QLG51" t="s">
        <v>210</v>
      </c>
      <c r="QLH51" t="s">
        <v>210</v>
      </c>
      <c r="QLI51" t="s">
        <v>210</v>
      </c>
      <c r="QLJ51" t="s">
        <v>210</v>
      </c>
      <c r="QLK51" t="s">
        <v>210</v>
      </c>
      <c r="QLL51" t="s">
        <v>210</v>
      </c>
      <c r="QLM51" t="s">
        <v>210</v>
      </c>
      <c r="QLN51" t="s">
        <v>210</v>
      </c>
      <c r="QLO51" t="s">
        <v>210</v>
      </c>
      <c r="QLP51" t="s">
        <v>210</v>
      </c>
      <c r="QLQ51" t="s">
        <v>210</v>
      </c>
      <c r="QLR51" t="s">
        <v>210</v>
      </c>
      <c r="QLS51" t="s">
        <v>210</v>
      </c>
      <c r="QLT51" t="s">
        <v>210</v>
      </c>
      <c r="QLU51" t="s">
        <v>210</v>
      </c>
      <c r="QLV51" t="s">
        <v>210</v>
      </c>
      <c r="QLW51" t="s">
        <v>210</v>
      </c>
      <c r="QLX51" t="s">
        <v>210</v>
      </c>
      <c r="QLY51" t="s">
        <v>210</v>
      </c>
      <c r="QLZ51" t="s">
        <v>210</v>
      </c>
      <c r="QMA51" t="s">
        <v>210</v>
      </c>
      <c r="QMB51" t="s">
        <v>210</v>
      </c>
      <c r="QMC51" t="s">
        <v>210</v>
      </c>
      <c r="QMD51" t="s">
        <v>210</v>
      </c>
      <c r="QME51" t="s">
        <v>210</v>
      </c>
      <c r="QMF51" t="s">
        <v>210</v>
      </c>
      <c r="QMG51" t="s">
        <v>210</v>
      </c>
      <c r="QMH51" t="s">
        <v>210</v>
      </c>
      <c r="QMI51" t="s">
        <v>210</v>
      </c>
      <c r="QMJ51" t="s">
        <v>210</v>
      </c>
      <c r="QMK51" t="s">
        <v>210</v>
      </c>
      <c r="QML51" t="s">
        <v>210</v>
      </c>
      <c r="QMM51" t="s">
        <v>210</v>
      </c>
      <c r="QMN51" t="s">
        <v>210</v>
      </c>
      <c r="QMO51" t="s">
        <v>210</v>
      </c>
      <c r="QMP51" t="s">
        <v>210</v>
      </c>
      <c r="QMQ51" t="s">
        <v>210</v>
      </c>
      <c r="QMR51" t="s">
        <v>210</v>
      </c>
      <c r="QMS51" t="s">
        <v>210</v>
      </c>
      <c r="QMT51" t="s">
        <v>210</v>
      </c>
      <c r="QMU51" t="s">
        <v>210</v>
      </c>
      <c r="QMV51" t="s">
        <v>210</v>
      </c>
      <c r="QMW51" t="s">
        <v>210</v>
      </c>
      <c r="QMX51" t="s">
        <v>210</v>
      </c>
      <c r="QMY51" t="s">
        <v>210</v>
      </c>
      <c r="QMZ51" t="s">
        <v>210</v>
      </c>
      <c r="QNA51" t="s">
        <v>210</v>
      </c>
      <c r="QNB51" t="s">
        <v>210</v>
      </c>
      <c r="QNC51" t="s">
        <v>210</v>
      </c>
      <c r="QND51" t="s">
        <v>210</v>
      </c>
      <c r="QNE51" t="s">
        <v>210</v>
      </c>
      <c r="QNF51" t="s">
        <v>210</v>
      </c>
      <c r="QNG51" t="s">
        <v>210</v>
      </c>
      <c r="QNH51" t="s">
        <v>210</v>
      </c>
      <c r="QNI51" t="s">
        <v>210</v>
      </c>
      <c r="QNJ51" t="s">
        <v>210</v>
      </c>
      <c r="QNK51" t="s">
        <v>210</v>
      </c>
      <c r="QNL51" t="s">
        <v>210</v>
      </c>
      <c r="QNM51" t="s">
        <v>210</v>
      </c>
      <c r="QNN51" t="s">
        <v>210</v>
      </c>
      <c r="QNO51" t="s">
        <v>210</v>
      </c>
      <c r="QNP51" t="s">
        <v>210</v>
      </c>
      <c r="QNQ51" t="s">
        <v>210</v>
      </c>
      <c r="QNR51" t="s">
        <v>210</v>
      </c>
      <c r="QNS51" t="s">
        <v>210</v>
      </c>
      <c r="QNT51" t="s">
        <v>210</v>
      </c>
      <c r="QNU51" t="s">
        <v>210</v>
      </c>
      <c r="QNV51" t="s">
        <v>210</v>
      </c>
      <c r="QNW51" t="s">
        <v>210</v>
      </c>
      <c r="QNX51" t="s">
        <v>210</v>
      </c>
      <c r="QNY51" t="s">
        <v>210</v>
      </c>
      <c r="QNZ51" t="s">
        <v>210</v>
      </c>
      <c r="QOA51" t="s">
        <v>210</v>
      </c>
      <c r="QOB51" t="s">
        <v>210</v>
      </c>
      <c r="QOC51" t="s">
        <v>210</v>
      </c>
      <c r="QOD51" t="s">
        <v>210</v>
      </c>
      <c r="QOE51" t="s">
        <v>210</v>
      </c>
      <c r="QOF51" t="s">
        <v>210</v>
      </c>
      <c r="QOG51" t="s">
        <v>210</v>
      </c>
      <c r="QOH51" t="s">
        <v>210</v>
      </c>
      <c r="QOI51" t="s">
        <v>210</v>
      </c>
      <c r="QOJ51" t="s">
        <v>210</v>
      </c>
      <c r="QOK51" t="s">
        <v>210</v>
      </c>
      <c r="QOL51" t="s">
        <v>210</v>
      </c>
      <c r="QOM51" t="s">
        <v>210</v>
      </c>
      <c r="QON51" t="s">
        <v>210</v>
      </c>
      <c r="QOO51" t="s">
        <v>210</v>
      </c>
      <c r="QOP51" t="s">
        <v>210</v>
      </c>
      <c r="QOQ51" t="s">
        <v>210</v>
      </c>
      <c r="QOR51" t="s">
        <v>210</v>
      </c>
      <c r="QOS51" t="s">
        <v>210</v>
      </c>
      <c r="QOT51" t="s">
        <v>210</v>
      </c>
      <c r="QOU51" t="s">
        <v>210</v>
      </c>
      <c r="QOV51" t="s">
        <v>210</v>
      </c>
      <c r="QOW51" t="s">
        <v>210</v>
      </c>
      <c r="QOX51" t="s">
        <v>210</v>
      </c>
      <c r="QOY51" t="s">
        <v>210</v>
      </c>
      <c r="QOZ51" t="s">
        <v>210</v>
      </c>
      <c r="QPA51" t="s">
        <v>210</v>
      </c>
      <c r="QPB51" t="s">
        <v>210</v>
      </c>
      <c r="QPC51" t="s">
        <v>210</v>
      </c>
      <c r="QPD51" t="s">
        <v>210</v>
      </c>
      <c r="QPE51" t="s">
        <v>210</v>
      </c>
      <c r="QPF51" t="s">
        <v>210</v>
      </c>
      <c r="QPG51" t="s">
        <v>210</v>
      </c>
      <c r="QPH51" t="s">
        <v>210</v>
      </c>
      <c r="QPI51" t="s">
        <v>210</v>
      </c>
      <c r="QPJ51" t="s">
        <v>210</v>
      </c>
      <c r="QPK51" t="s">
        <v>210</v>
      </c>
      <c r="QPL51" t="s">
        <v>210</v>
      </c>
      <c r="QPM51" t="s">
        <v>210</v>
      </c>
      <c r="QPN51" t="s">
        <v>210</v>
      </c>
      <c r="QPO51" t="s">
        <v>210</v>
      </c>
      <c r="QPP51" t="s">
        <v>210</v>
      </c>
      <c r="QPQ51" t="s">
        <v>210</v>
      </c>
      <c r="QPR51" t="s">
        <v>210</v>
      </c>
      <c r="QPS51" t="s">
        <v>210</v>
      </c>
      <c r="QPT51" t="s">
        <v>210</v>
      </c>
      <c r="QPU51" t="s">
        <v>210</v>
      </c>
      <c r="QPV51" t="s">
        <v>210</v>
      </c>
      <c r="QPW51" t="s">
        <v>210</v>
      </c>
      <c r="QPX51" t="s">
        <v>210</v>
      </c>
      <c r="QPY51" t="s">
        <v>210</v>
      </c>
      <c r="QPZ51" t="s">
        <v>210</v>
      </c>
      <c r="QQA51" t="s">
        <v>210</v>
      </c>
      <c r="QQB51" t="s">
        <v>210</v>
      </c>
      <c r="QQC51" t="s">
        <v>210</v>
      </c>
      <c r="QQD51" t="s">
        <v>210</v>
      </c>
      <c r="QQE51" t="s">
        <v>210</v>
      </c>
      <c r="QQF51" t="s">
        <v>210</v>
      </c>
      <c r="QQG51" t="s">
        <v>210</v>
      </c>
      <c r="QQH51" t="s">
        <v>210</v>
      </c>
      <c r="QQI51" t="s">
        <v>210</v>
      </c>
      <c r="QQJ51" t="s">
        <v>210</v>
      </c>
      <c r="QQK51" t="s">
        <v>210</v>
      </c>
      <c r="QQL51" t="s">
        <v>210</v>
      </c>
      <c r="QQM51" t="s">
        <v>210</v>
      </c>
      <c r="QQN51" t="s">
        <v>210</v>
      </c>
      <c r="QQO51" t="s">
        <v>210</v>
      </c>
      <c r="QQP51" t="s">
        <v>210</v>
      </c>
      <c r="QQQ51" t="s">
        <v>210</v>
      </c>
      <c r="QQR51" t="s">
        <v>210</v>
      </c>
      <c r="QQS51" t="s">
        <v>210</v>
      </c>
      <c r="QQT51" t="s">
        <v>210</v>
      </c>
      <c r="QQU51" t="s">
        <v>210</v>
      </c>
      <c r="QQV51" t="s">
        <v>210</v>
      </c>
      <c r="QQW51" t="s">
        <v>210</v>
      </c>
      <c r="QQX51" t="s">
        <v>210</v>
      </c>
      <c r="QQY51" t="s">
        <v>210</v>
      </c>
      <c r="QQZ51" t="s">
        <v>210</v>
      </c>
      <c r="QRA51" t="s">
        <v>210</v>
      </c>
      <c r="QRB51" t="s">
        <v>210</v>
      </c>
      <c r="QRC51" t="s">
        <v>210</v>
      </c>
      <c r="QRD51" t="s">
        <v>210</v>
      </c>
      <c r="QRE51" t="s">
        <v>210</v>
      </c>
      <c r="QRF51" t="s">
        <v>210</v>
      </c>
      <c r="QRG51" t="s">
        <v>210</v>
      </c>
      <c r="QRH51" t="s">
        <v>210</v>
      </c>
      <c r="QRI51" t="s">
        <v>210</v>
      </c>
      <c r="QRJ51" t="s">
        <v>210</v>
      </c>
      <c r="QRK51" t="s">
        <v>210</v>
      </c>
      <c r="QRL51" t="s">
        <v>210</v>
      </c>
      <c r="QRM51" t="s">
        <v>210</v>
      </c>
      <c r="QRN51" t="s">
        <v>210</v>
      </c>
      <c r="QRO51" t="s">
        <v>210</v>
      </c>
      <c r="QRP51" t="s">
        <v>210</v>
      </c>
      <c r="QRQ51" t="s">
        <v>210</v>
      </c>
      <c r="QRR51" t="s">
        <v>210</v>
      </c>
      <c r="QRS51" t="s">
        <v>210</v>
      </c>
      <c r="QRT51" t="s">
        <v>210</v>
      </c>
      <c r="QRU51" t="s">
        <v>210</v>
      </c>
      <c r="QRV51" t="s">
        <v>210</v>
      </c>
      <c r="QRW51" t="s">
        <v>210</v>
      </c>
      <c r="QRX51" t="s">
        <v>210</v>
      </c>
      <c r="QRY51" t="s">
        <v>210</v>
      </c>
      <c r="QRZ51" t="s">
        <v>210</v>
      </c>
      <c r="QSA51" t="s">
        <v>210</v>
      </c>
      <c r="QSB51" t="s">
        <v>210</v>
      </c>
      <c r="QSC51" t="s">
        <v>210</v>
      </c>
      <c r="QSD51" t="s">
        <v>210</v>
      </c>
      <c r="QSE51" t="s">
        <v>210</v>
      </c>
      <c r="QSF51" t="s">
        <v>210</v>
      </c>
      <c r="QSG51" t="s">
        <v>210</v>
      </c>
      <c r="QSH51" t="s">
        <v>210</v>
      </c>
      <c r="QSI51" t="s">
        <v>210</v>
      </c>
      <c r="QSJ51" t="s">
        <v>210</v>
      </c>
      <c r="QSK51" t="s">
        <v>210</v>
      </c>
      <c r="QSL51" t="s">
        <v>210</v>
      </c>
      <c r="QSM51" t="s">
        <v>210</v>
      </c>
      <c r="QSN51" t="s">
        <v>210</v>
      </c>
      <c r="QSO51" t="s">
        <v>210</v>
      </c>
      <c r="QSP51" t="s">
        <v>210</v>
      </c>
      <c r="QSQ51" t="s">
        <v>210</v>
      </c>
      <c r="QSR51" t="s">
        <v>210</v>
      </c>
      <c r="QSS51" t="s">
        <v>210</v>
      </c>
      <c r="QST51" t="s">
        <v>210</v>
      </c>
      <c r="QSU51" t="s">
        <v>210</v>
      </c>
      <c r="QSV51" t="s">
        <v>210</v>
      </c>
      <c r="QSW51" t="s">
        <v>210</v>
      </c>
      <c r="QSX51" t="s">
        <v>210</v>
      </c>
      <c r="QSY51" t="s">
        <v>210</v>
      </c>
      <c r="QSZ51" t="s">
        <v>210</v>
      </c>
      <c r="QTA51" t="s">
        <v>210</v>
      </c>
      <c r="QTB51" t="s">
        <v>210</v>
      </c>
      <c r="QTC51" t="s">
        <v>210</v>
      </c>
      <c r="QTD51" t="s">
        <v>210</v>
      </c>
      <c r="QTE51" t="s">
        <v>210</v>
      </c>
      <c r="QTF51" t="s">
        <v>210</v>
      </c>
      <c r="QTG51" t="s">
        <v>210</v>
      </c>
      <c r="QTH51" t="s">
        <v>210</v>
      </c>
      <c r="QTI51" t="s">
        <v>210</v>
      </c>
      <c r="QTJ51" t="s">
        <v>210</v>
      </c>
      <c r="QTK51" t="s">
        <v>210</v>
      </c>
      <c r="QTL51" t="s">
        <v>210</v>
      </c>
      <c r="QTM51" t="s">
        <v>210</v>
      </c>
      <c r="QTN51" t="s">
        <v>210</v>
      </c>
      <c r="QTO51" t="s">
        <v>210</v>
      </c>
      <c r="QTP51" t="s">
        <v>210</v>
      </c>
      <c r="QTQ51" t="s">
        <v>210</v>
      </c>
      <c r="QTR51" t="s">
        <v>210</v>
      </c>
      <c r="QTS51" t="s">
        <v>210</v>
      </c>
      <c r="QTT51" t="s">
        <v>210</v>
      </c>
      <c r="QTU51" t="s">
        <v>210</v>
      </c>
      <c r="QTV51" t="s">
        <v>210</v>
      </c>
      <c r="QTW51" t="s">
        <v>210</v>
      </c>
      <c r="QTX51" t="s">
        <v>210</v>
      </c>
      <c r="QTY51" t="s">
        <v>210</v>
      </c>
      <c r="QTZ51" t="s">
        <v>210</v>
      </c>
      <c r="QUA51" t="s">
        <v>210</v>
      </c>
      <c r="QUB51" t="s">
        <v>210</v>
      </c>
      <c r="QUC51" t="s">
        <v>210</v>
      </c>
      <c r="QUD51" t="s">
        <v>210</v>
      </c>
      <c r="QUE51" t="s">
        <v>210</v>
      </c>
      <c r="QUF51" t="s">
        <v>210</v>
      </c>
      <c r="QUG51" t="s">
        <v>210</v>
      </c>
      <c r="QUH51" t="s">
        <v>210</v>
      </c>
      <c r="QUI51" t="s">
        <v>210</v>
      </c>
      <c r="QUJ51" t="s">
        <v>210</v>
      </c>
      <c r="QUK51" t="s">
        <v>210</v>
      </c>
      <c r="QUL51" t="s">
        <v>210</v>
      </c>
      <c r="QUM51" t="s">
        <v>210</v>
      </c>
      <c r="QUN51" t="s">
        <v>210</v>
      </c>
      <c r="QUO51" t="s">
        <v>210</v>
      </c>
      <c r="QUP51" t="s">
        <v>210</v>
      </c>
      <c r="QUQ51" t="s">
        <v>210</v>
      </c>
      <c r="QUR51" t="s">
        <v>210</v>
      </c>
      <c r="QUS51" t="s">
        <v>210</v>
      </c>
      <c r="QUT51" t="s">
        <v>210</v>
      </c>
      <c r="QUU51" t="s">
        <v>210</v>
      </c>
      <c r="QUV51" t="s">
        <v>210</v>
      </c>
      <c r="QUW51" t="s">
        <v>210</v>
      </c>
      <c r="QUX51" t="s">
        <v>210</v>
      </c>
      <c r="QUY51" t="s">
        <v>210</v>
      </c>
      <c r="QUZ51" t="s">
        <v>210</v>
      </c>
      <c r="QVA51" t="s">
        <v>210</v>
      </c>
      <c r="QVB51" t="s">
        <v>210</v>
      </c>
      <c r="QVC51" t="s">
        <v>210</v>
      </c>
      <c r="QVD51" t="s">
        <v>210</v>
      </c>
      <c r="QVE51" t="s">
        <v>210</v>
      </c>
      <c r="QVF51" t="s">
        <v>210</v>
      </c>
      <c r="QVG51" t="s">
        <v>210</v>
      </c>
      <c r="QVH51" t="s">
        <v>210</v>
      </c>
      <c r="QVI51" t="s">
        <v>210</v>
      </c>
      <c r="QVJ51" t="s">
        <v>210</v>
      </c>
      <c r="QVK51" t="s">
        <v>210</v>
      </c>
      <c r="QVL51" t="s">
        <v>210</v>
      </c>
      <c r="QVM51" t="s">
        <v>210</v>
      </c>
      <c r="QVN51" t="s">
        <v>210</v>
      </c>
      <c r="QVO51" t="s">
        <v>210</v>
      </c>
      <c r="QVP51" t="s">
        <v>210</v>
      </c>
      <c r="QVQ51" t="s">
        <v>210</v>
      </c>
      <c r="QVR51" t="s">
        <v>210</v>
      </c>
      <c r="QVS51" t="s">
        <v>210</v>
      </c>
      <c r="QVT51" t="s">
        <v>210</v>
      </c>
      <c r="QVU51" t="s">
        <v>210</v>
      </c>
      <c r="QVV51" t="s">
        <v>210</v>
      </c>
      <c r="QVW51" t="s">
        <v>210</v>
      </c>
      <c r="QVX51" t="s">
        <v>210</v>
      </c>
      <c r="QVY51" t="s">
        <v>210</v>
      </c>
      <c r="QVZ51" t="s">
        <v>210</v>
      </c>
      <c r="QWA51" t="s">
        <v>210</v>
      </c>
      <c r="QWB51" t="s">
        <v>210</v>
      </c>
      <c r="QWC51" t="s">
        <v>210</v>
      </c>
      <c r="QWD51" t="s">
        <v>210</v>
      </c>
      <c r="QWE51" t="s">
        <v>210</v>
      </c>
      <c r="QWF51" t="s">
        <v>210</v>
      </c>
      <c r="QWG51" t="s">
        <v>210</v>
      </c>
      <c r="QWH51" t="s">
        <v>210</v>
      </c>
      <c r="QWI51" t="s">
        <v>210</v>
      </c>
      <c r="QWJ51" t="s">
        <v>210</v>
      </c>
      <c r="QWK51" t="s">
        <v>210</v>
      </c>
      <c r="QWL51" t="s">
        <v>210</v>
      </c>
      <c r="QWM51" t="s">
        <v>210</v>
      </c>
      <c r="QWN51" t="s">
        <v>210</v>
      </c>
      <c r="QWO51" t="s">
        <v>210</v>
      </c>
      <c r="QWP51" t="s">
        <v>210</v>
      </c>
      <c r="QWQ51" t="s">
        <v>210</v>
      </c>
      <c r="QWR51" t="s">
        <v>210</v>
      </c>
      <c r="QWS51" t="s">
        <v>210</v>
      </c>
      <c r="QWT51" t="s">
        <v>210</v>
      </c>
      <c r="QWU51" t="s">
        <v>210</v>
      </c>
      <c r="QWV51" t="s">
        <v>210</v>
      </c>
      <c r="QWW51" t="s">
        <v>210</v>
      </c>
      <c r="QWX51" t="s">
        <v>210</v>
      </c>
      <c r="QWY51" t="s">
        <v>210</v>
      </c>
      <c r="QWZ51" t="s">
        <v>210</v>
      </c>
      <c r="QXA51" t="s">
        <v>210</v>
      </c>
      <c r="QXB51" t="s">
        <v>210</v>
      </c>
      <c r="QXC51" t="s">
        <v>210</v>
      </c>
      <c r="QXD51" t="s">
        <v>210</v>
      </c>
      <c r="QXE51" t="s">
        <v>210</v>
      </c>
      <c r="QXF51" t="s">
        <v>210</v>
      </c>
      <c r="QXG51" t="s">
        <v>210</v>
      </c>
      <c r="QXH51" t="s">
        <v>210</v>
      </c>
      <c r="QXI51" t="s">
        <v>210</v>
      </c>
      <c r="QXJ51" t="s">
        <v>210</v>
      </c>
      <c r="QXK51" t="s">
        <v>210</v>
      </c>
      <c r="QXL51" t="s">
        <v>210</v>
      </c>
      <c r="QXM51" t="s">
        <v>210</v>
      </c>
      <c r="QXN51" t="s">
        <v>210</v>
      </c>
      <c r="QXO51" t="s">
        <v>210</v>
      </c>
      <c r="QXP51" t="s">
        <v>210</v>
      </c>
      <c r="QXQ51" t="s">
        <v>210</v>
      </c>
      <c r="QXR51" t="s">
        <v>210</v>
      </c>
      <c r="QXS51" t="s">
        <v>210</v>
      </c>
      <c r="QXT51" t="s">
        <v>210</v>
      </c>
      <c r="QXU51" t="s">
        <v>210</v>
      </c>
      <c r="QXV51" t="s">
        <v>210</v>
      </c>
      <c r="QXW51" t="s">
        <v>210</v>
      </c>
      <c r="QXX51" t="s">
        <v>210</v>
      </c>
      <c r="QXY51" t="s">
        <v>210</v>
      </c>
      <c r="QXZ51" t="s">
        <v>210</v>
      </c>
      <c r="QYA51" t="s">
        <v>210</v>
      </c>
      <c r="QYB51" t="s">
        <v>210</v>
      </c>
      <c r="QYC51" t="s">
        <v>210</v>
      </c>
      <c r="QYD51" t="s">
        <v>210</v>
      </c>
      <c r="QYE51" t="s">
        <v>210</v>
      </c>
      <c r="QYF51" t="s">
        <v>210</v>
      </c>
      <c r="QYG51" t="s">
        <v>210</v>
      </c>
      <c r="QYH51" t="s">
        <v>210</v>
      </c>
      <c r="QYI51" t="s">
        <v>210</v>
      </c>
      <c r="QYJ51" t="s">
        <v>210</v>
      </c>
      <c r="QYK51" t="s">
        <v>210</v>
      </c>
      <c r="QYL51" t="s">
        <v>210</v>
      </c>
      <c r="QYM51" t="s">
        <v>210</v>
      </c>
      <c r="QYN51" t="s">
        <v>210</v>
      </c>
      <c r="QYO51" t="s">
        <v>210</v>
      </c>
      <c r="QYP51" t="s">
        <v>210</v>
      </c>
      <c r="QYQ51" t="s">
        <v>210</v>
      </c>
      <c r="QYR51" t="s">
        <v>210</v>
      </c>
      <c r="QYS51" t="s">
        <v>210</v>
      </c>
      <c r="QYT51" t="s">
        <v>210</v>
      </c>
      <c r="QYU51" t="s">
        <v>210</v>
      </c>
      <c r="QYV51" t="s">
        <v>210</v>
      </c>
      <c r="QYW51" t="s">
        <v>210</v>
      </c>
      <c r="QYX51" t="s">
        <v>210</v>
      </c>
      <c r="QYY51" t="s">
        <v>210</v>
      </c>
      <c r="QYZ51" t="s">
        <v>210</v>
      </c>
      <c r="QZA51" t="s">
        <v>210</v>
      </c>
      <c r="QZB51" t="s">
        <v>210</v>
      </c>
      <c r="QZC51" t="s">
        <v>210</v>
      </c>
      <c r="QZD51" t="s">
        <v>210</v>
      </c>
      <c r="QZE51" t="s">
        <v>210</v>
      </c>
      <c r="QZF51" t="s">
        <v>210</v>
      </c>
      <c r="QZG51" t="s">
        <v>210</v>
      </c>
      <c r="QZH51" t="s">
        <v>210</v>
      </c>
      <c r="QZI51" t="s">
        <v>210</v>
      </c>
      <c r="QZJ51" t="s">
        <v>210</v>
      </c>
      <c r="QZK51" t="s">
        <v>210</v>
      </c>
      <c r="QZL51" t="s">
        <v>210</v>
      </c>
      <c r="QZM51" t="s">
        <v>210</v>
      </c>
      <c r="QZN51" t="s">
        <v>210</v>
      </c>
      <c r="QZO51" t="s">
        <v>210</v>
      </c>
      <c r="QZP51" t="s">
        <v>210</v>
      </c>
      <c r="QZQ51" t="s">
        <v>210</v>
      </c>
      <c r="QZR51" t="s">
        <v>210</v>
      </c>
      <c r="QZS51" t="s">
        <v>210</v>
      </c>
      <c r="QZT51" t="s">
        <v>210</v>
      </c>
      <c r="QZU51" t="s">
        <v>210</v>
      </c>
      <c r="QZV51" t="s">
        <v>210</v>
      </c>
      <c r="QZW51" t="s">
        <v>210</v>
      </c>
      <c r="QZX51" t="s">
        <v>210</v>
      </c>
      <c r="QZY51" t="s">
        <v>210</v>
      </c>
      <c r="QZZ51" t="s">
        <v>210</v>
      </c>
      <c r="RAA51" t="s">
        <v>210</v>
      </c>
      <c r="RAB51" t="s">
        <v>210</v>
      </c>
      <c r="RAC51" t="s">
        <v>210</v>
      </c>
      <c r="RAD51" t="s">
        <v>210</v>
      </c>
      <c r="RAE51" t="s">
        <v>210</v>
      </c>
      <c r="RAF51" t="s">
        <v>210</v>
      </c>
      <c r="RAG51" t="s">
        <v>210</v>
      </c>
      <c r="RAH51" t="s">
        <v>210</v>
      </c>
      <c r="RAI51" t="s">
        <v>210</v>
      </c>
      <c r="RAJ51" t="s">
        <v>210</v>
      </c>
      <c r="RAK51" t="s">
        <v>210</v>
      </c>
      <c r="RAL51" t="s">
        <v>210</v>
      </c>
      <c r="RAM51" t="s">
        <v>210</v>
      </c>
      <c r="RAN51" t="s">
        <v>210</v>
      </c>
      <c r="RAO51" t="s">
        <v>210</v>
      </c>
      <c r="RAP51" t="s">
        <v>210</v>
      </c>
      <c r="RAQ51" t="s">
        <v>210</v>
      </c>
      <c r="RAR51" t="s">
        <v>210</v>
      </c>
      <c r="RAS51" t="s">
        <v>210</v>
      </c>
      <c r="RAT51" t="s">
        <v>210</v>
      </c>
      <c r="RAU51" t="s">
        <v>210</v>
      </c>
      <c r="RAV51" t="s">
        <v>210</v>
      </c>
      <c r="RAW51" t="s">
        <v>210</v>
      </c>
      <c r="RAX51" t="s">
        <v>210</v>
      </c>
      <c r="RAY51" t="s">
        <v>210</v>
      </c>
      <c r="RAZ51" t="s">
        <v>210</v>
      </c>
      <c r="RBA51" t="s">
        <v>210</v>
      </c>
      <c r="RBB51" t="s">
        <v>210</v>
      </c>
      <c r="RBC51" t="s">
        <v>210</v>
      </c>
      <c r="RBD51" t="s">
        <v>210</v>
      </c>
      <c r="RBE51" t="s">
        <v>210</v>
      </c>
      <c r="RBF51" t="s">
        <v>210</v>
      </c>
      <c r="RBG51" t="s">
        <v>210</v>
      </c>
      <c r="RBH51" t="s">
        <v>210</v>
      </c>
      <c r="RBI51" t="s">
        <v>210</v>
      </c>
      <c r="RBJ51" t="s">
        <v>210</v>
      </c>
      <c r="RBK51" t="s">
        <v>210</v>
      </c>
      <c r="RBL51" t="s">
        <v>210</v>
      </c>
      <c r="RBM51" t="s">
        <v>210</v>
      </c>
      <c r="RBN51" t="s">
        <v>210</v>
      </c>
      <c r="RBO51" t="s">
        <v>210</v>
      </c>
      <c r="RBP51" t="s">
        <v>210</v>
      </c>
      <c r="RBQ51" t="s">
        <v>210</v>
      </c>
      <c r="RBR51" t="s">
        <v>210</v>
      </c>
      <c r="RBS51" t="s">
        <v>210</v>
      </c>
      <c r="RBT51" t="s">
        <v>210</v>
      </c>
      <c r="RBU51" t="s">
        <v>210</v>
      </c>
      <c r="RBV51" t="s">
        <v>210</v>
      </c>
      <c r="RBW51" t="s">
        <v>210</v>
      </c>
      <c r="RBX51" t="s">
        <v>210</v>
      </c>
      <c r="RBY51" t="s">
        <v>210</v>
      </c>
      <c r="RBZ51" t="s">
        <v>210</v>
      </c>
      <c r="RCA51" t="s">
        <v>210</v>
      </c>
      <c r="RCB51" t="s">
        <v>210</v>
      </c>
      <c r="RCC51" t="s">
        <v>210</v>
      </c>
      <c r="RCD51" t="s">
        <v>210</v>
      </c>
      <c r="RCE51" t="s">
        <v>210</v>
      </c>
      <c r="RCF51" t="s">
        <v>210</v>
      </c>
      <c r="RCG51" t="s">
        <v>210</v>
      </c>
      <c r="RCH51" t="s">
        <v>210</v>
      </c>
      <c r="RCI51" t="s">
        <v>210</v>
      </c>
      <c r="RCJ51" t="s">
        <v>210</v>
      </c>
      <c r="RCK51" t="s">
        <v>210</v>
      </c>
      <c r="RCL51" t="s">
        <v>210</v>
      </c>
      <c r="RCM51" t="s">
        <v>210</v>
      </c>
      <c r="RCN51" t="s">
        <v>210</v>
      </c>
      <c r="RCO51" t="s">
        <v>210</v>
      </c>
      <c r="RCP51" t="s">
        <v>210</v>
      </c>
      <c r="RCQ51" t="s">
        <v>210</v>
      </c>
      <c r="RCR51" t="s">
        <v>210</v>
      </c>
      <c r="RCS51" t="s">
        <v>210</v>
      </c>
      <c r="RCT51" t="s">
        <v>210</v>
      </c>
      <c r="RCU51" t="s">
        <v>210</v>
      </c>
      <c r="RCV51" t="s">
        <v>210</v>
      </c>
      <c r="RCW51" t="s">
        <v>210</v>
      </c>
      <c r="RCX51" t="s">
        <v>210</v>
      </c>
      <c r="RCY51" t="s">
        <v>210</v>
      </c>
      <c r="RCZ51" t="s">
        <v>210</v>
      </c>
      <c r="RDA51" t="s">
        <v>210</v>
      </c>
      <c r="RDB51" t="s">
        <v>210</v>
      </c>
      <c r="RDC51" t="s">
        <v>210</v>
      </c>
      <c r="RDD51" t="s">
        <v>210</v>
      </c>
      <c r="RDE51" t="s">
        <v>210</v>
      </c>
      <c r="RDF51" t="s">
        <v>210</v>
      </c>
      <c r="RDG51" t="s">
        <v>210</v>
      </c>
      <c r="RDH51" t="s">
        <v>210</v>
      </c>
      <c r="RDI51" t="s">
        <v>210</v>
      </c>
      <c r="RDJ51" t="s">
        <v>210</v>
      </c>
      <c r="RDK51" t="s">
        <v>210</v>
      </c>
      <c r="RDL51" t="s">
        <v>210</v>
      </c>
      <c r="RDM51" t="s">
        <v>210</v>
      </c>
      <c r="RDN51" t="s">
        <v>210</v>
      </c>
      <c r="RDO51" t="s">
        <v>210</v>
      </c>
      <c r="RDP51" t="s">
        <v>210</v>
      </c>
      <c r="RDQ51" t="s">
        <v>210</v>
      </c>
      <c r="RDR51" t="s">
        <v>210</v>
      </c>
      <c r="RDS51" t="s">
        <v>210</v>
      </c>
      <c r="RDT51" t="s">
        <v>210</v>
      </c>
      <c r="RDU51" t="s">
        <v>210</v>
      </c>
      <c r="RDV51" t="s">
        <v>210</v>
      </c>
      <c r="RDW51" t="s">
        <v>210</v>
      </c>
      <c r="RDX51" t="s">
        <v>210</v>
      </c>
      <c r="RDY51" t="s">
        <v>210</v>
      </c>
      <c r="RDZ51" t="s">
        <v>210</v>
      </c>
      <c r="REA51" t="s">
        <v>210</v>
      </c>
      <c r="REB51" t="s">
        <v>210</v>
      </c>
      <c r="REC51" t="s">
        <v>210</v>
      </c>
      <c r="RED51" t="s">
        <v>210</v>
      </c>
      <c r="REE51" t="s">
        <v>210</v>
      </c>
      <c r="REF51" t="s">
        <v>210</v>
      </c>
      <c r="REG51" t="s">
        <v>210</v>
      </c>
      <c r="REH51" t="s">
        <v>210</v>
      </c>
      <c r="REI51" t="s">
        <v>210</v>
      </c>
      <c r="REJ51" t="s">
        <v>210</v>
      </c>
      <c r="REK51" t="s">
        <v>210</v>
      </c>
      <c r="REL51" t="s">
        <v>210</v>
      </c>
      <c r="REM51" t="s">
        <v>210</v>
      </c>
      <c r="REN51" t="s">
        <v>210</v>
      </c>
      <c r="REO51" t="s">
        <v>210</v>
      </c>
      <c r="REP51" t="s">
        <v>210</v>
      </c>
      <c r="REQ51" t="s">
        <v>210</v>
      </c>
      <c r="RER51" t="s">
        <v>210</v>
      </c>
      <c r="RES51" t="s">
        <v>210</v>
      </c>
      <c r="RET51" t="s">
        <v>210</v>
      </c>
      <c r="REU51" t="s">
        <v>210</v>
      </c>
      <c r="REV51" t="s">
        <v>210</v>
      </c>
      <c r="REW51" t="s">
        <v>210</v>
      </c>
      <c r="REX51" t="s">
        <v>210</v>
      </c>
      <c r="REY51" t="s">
        <v>210</v>
      </c>
      <c r="REZ51" t="s">
        <v>210</v>
      </c>
      <c r="RFA51" t="s">
        <v>210</v>
      </c>
      <c r="RFB51" t="s">
        <v>210</v>
      </c>
      <c r="RFC51" t="s">
        <v>210</v>
      </c>
      <c r="RFD51" t="s">
        <v>210</v>
      </c>
      <c r="RFE51" t="s">
        <v>210</v>
      </c>
      <c r="RFF51" t="s">
        <v>210</v>
      </c>
      <c r="RFG51" t="s">
        <v>210</v>
      </c>
      <c r="RFH51" t="s">
        <v>210</v>
      </c>
      <c r="RFI51" t="s">
        <v>210</v>
      </c>
      <c r="RFJ51" t="s">
        <v>210</v>
      </c>
      <c r="RFK51" t="s">
        <v>210</v>
      </c>
      <c r="RFL51" t="s">
        <v>210</v>
      </c>
      <c r="RFM51" t="s">
        <v>210</v>
      </c>
      <c r="RFN51" t="s">
        <v>210</v>
      </c>
      <c r="RFO51" t="s">
        <v>210</v>
      </c>
      <c r="RFP51" t="s">
        <v>210</v>
      </c>
      <c r="RFQ51" t="s">
        <v>210</v>
      </c>
      <c r="RFR51" t="s">
        <v>210</v>
      </c>
      <c r="RFS51" t="s">
        <v>210</v>
      </c>
      <c r="RFT51" t="s">
        <v>210</v>
      </c>
      <c r="RFU51" t="s">
        <v>210</v>
      </c>
      <c r="RFV51" t="s">
        <v>210</v>
      </c>
      <c r="RFW51" t="s">
        <v>210</v>
      </c>
      <c r="RFX51" t="s">
        <v>210</v>
      </c>
      <c r="RFY51" t="s">
        <v>210</v>
      </c>
      <c r="RFZ51" t="s">
        <v>210</v>
      </c>
      <c r="RGA51" t="s">
        <v>210</v>
      </c>
      <c r="RGB51" t="s">
        <v>210</v>
      </c>
      <c r="RGC51" t="s">
        <v>210</v>
      </c>
      <c r="RGD51" t="s">
        <v>210</v>
      </c>
      <c r="RGE51" t="s">
        <v>210</v>
      </c>
      <c r="RGF51" t="s">
        <v>210</v>
      </c>
      <c r="RGG51" t="s">
        <v>210</v>
      </c>
      <c r="RGH51" t="s">
        <v>210</v>
      </c>
      <c r="RGI51" t="s">
        <v>210</v>
      </c>
      <c r="RGJ51" t="s">
        <v>210</v>
      </c>
      <c r="RGK51" t="s">
        <v>210</v>
      </c>
      <c r="RGL51" t="s">
        <v>210</v>
      </c>
      <c r="RGM51" t="s">
        <v>210</v>
      </c>
      <c r="RGN51" t="s">
        <v>210</v>
      </c>
      <c r="RGO51" t="s">
        <v>210</v>
      </c>
      <c r="RGP51" t="s">
        <v>210</v>
      </c>
      <c r="RGQ51" t="s">
        <v>210</v>
      </c>
      <c r="RGR51" t="s">
        <v>210</v>
      </c>
      <c r="RGS51" t="s">
        <v>210</v>
      </c>
      <c r="RGT51" t="s">
        <v>210</v>
      </c>
      <c r="RGU51" t="s">
        <v>210</v>
      </c>
      <c r="RGV51" t="s">
        <v>210</v>
      </c>
      <c r="RGW51" t="s">
        <v>210</v>
      </c>
      <c r="RGX51" t="s">
        <v>210</v>
      </c>
      <c r="RGY51" t="s">
        <v>210</v>
      </c>
      <c r="RGZ51" t="s">
        <v>210</v>
      </c>
      <c r="RHA51" t="s">
        <v>210</v>
      </c>
      <c r="RHB51" t="s">
        <v>210</v>
      </c>
      <c r="RHC51" t="s">
        <v>210</v>
      </c>
      <c r="RHD51" t="s">
        <v>210</v>
      </c>
      <c r="RHE51" t="s">
        <v>210</v>
      </c>
      <c r="RHF51" t="s">
        <v>210</v>
      </c>
      <c r="RHG51" t="s">
        <v>210</v>
      </c>
      <c r="RHH51" t="s">
        <v>210</v>
      </c>
      <c r="RHI51" t="s">
        <v>210</v>
      </c>
      <c r="RHJ51" t="s">
        <v>210</v>
      </c>
      <c r="RHK51" t="s">
        <v>210</v>
      </c>
      <c r="RHL51" t="s">
        <v>210</v>
      </c>
      <c r="RHM51" t="s">
        <v>210</v>
      </c>
      <c r="RHN51" t="s">
        <v>210</v>
      </c>
      <c r="RHO51" t="s">
        <v>210</v>
      </c>
      <c r="RHP51" t="s">
        <v>210</v>
      </c>
      <c r="RHQ51" t="s">
        <v>210</v>
      </c>
      <c r="RHR51" t="s">
        <v>210</v>
      </c>
      <c r="RHS51" t="s">
        <v>210</v>
      </c>
      <c r="RHT51" t="s">
        <v>210</v>
      </c>
      <c r="RHU51" t="s">
        <v>210</v>
      </c>
      <c r="RHV51" t="s">
        <v>210</v>
      </c>
      <c r="RHW51" t="s">
        <v>210</v>
      </c>
      <c r="RHX51" t="s">
        <v>210</v>
      </c>
      <c r="RHY51" t="s">
        <v>210</v>
      </c>
      <c r="RHZ51" t="s">
        <v>210</v>
      </c>
      <c r="RIA51" t="s">
        <v>210</v>
      </c>
      <c r="RIB51" t="s">
        <v>210</v>
      </c>
      <c r="RIC51" t="s">
        <v>210</v>
      </c>
      <c r="RID51" t="s">
        <v>210</v>
      </c>
      <c r="RIE51" t="s">
        <v>210</v>
      </c>
      <c r="RIF51" t="s">
        <v>210</v>
      </c>
      <c r="RIG51" t="s">
        <v>210</v>
      </c>
      <c r="RIH51" t="s">
        <v>210</v>
      </c>
      <c r="RII51" t="s">
        <v>210</v>
      </c>
      <c r="RIJ51" t="s">
        <v>210</v>
      </c>
      <c r="RIK51" t="s">
        <v>210</v>
      </c>
      <c r="RIL51" t="s">
        <v>210</v>
      </c>
      <c r="RIM51" t="s">
        <v>210</v>
      </c>
      <c r="RIN51" t="s">
        <v>210</v>
      </c>
      <c r="RIO51" t="s">
        <v>210</v>
      </c>
      <c r="RIP51" t="s">
        <v>210</v>
      </c>
      <c r="RIQ51" t="s">
        <v>210</v>
      </c>
      <c r="RIR51" t="s">
        <v>210</v>
      </c>
      <c r="RIS51" t="s">
        <v>210</v>
      </c>
      <c r="RIT51" t="s">
        <v>210</v>
      </c>
      <c r="RIU51" t="s">
        <v>210</v>
      </c>
      <c r="RIV51" t="s">
        <v>210</v>
      </c>
      <c r="RIW51" t="s">
        <v>210</v>
      </c>
      <c r="RIX51" t="s">
        <v>210</v>
      </c>
      <c r="RIY51" t="s">
        <v>210</v>
      </c>
      <c r="RIZ51" t="s">
        <v>210</v>
      </c>
      <c r="RJA51" t="s">
        <v>210</v>
      </c>
      <c r="RJB51" t="s">
        <v>210</v>
      </c>
      <c r="RJC51" t="s">
        <v>210</v>
      </c>
      <c r="RJD51" t="s">
        <v>210</v>
      </c>
      <c r="RJE51" t="s">
        <v>210</v>
      </c>
      <c r="RJF51" t="s">
        <v>210</v>
      </c>
      <c r="RJG51" t="s">
        <v>210</v>
      </c>
      <c r="RJH51" t="s">
        <v>210</v>
      </c>
      <c r="RJI51" t="s">
        <v>210</v>
      </c>
      <c r="RJJ51" t="s">
        <v>210</v>
      </c>
      <c r="RJK51" t="s">
        <v>210</v>
      </c>
      <c r="RJL51" t="s">
        <v>210</v>
      </c>
      <c r="RJM51" t="s">
        <v>210</v>
      </c>
      <c r="RJN51" t="s">
        <v>210</v>
      </c>
      <c r="RJO51" t="s">
        <v>210</v>
      </c>
      <c r="RJP51" t="s">
        <v>210</v>
      </c>
      <c r="RJQ51" t="s">
        <v>210</v>
      </c>
      <c r="RJR51" t="s">
        <v>210</v>
      </c>
      <c r="RJS51" t="s">
        <v>210</v>
      </c>
      <c r="RJT51" t="s">
        <v>210</v>
      </c>
      <c r="RJU51" t="s">
        <v>210</v>
      </c>
      <c r="RJV51" t="s">
        <v>210</v>
      </c>
      <c r="RJW51" t="s">
        <v>210</v>
      </c>
      <c r="RJX51" t="s">
        <v>210</v>
      </c>
      <c r="RJY51" t="s">
        <v>210</v>
      </c>
      <c r="RJZ51" t="s">
        <v>210</v>
      </c>
      <c r="RKA51" t="s">
        <v>210</v>
      </c>
      <c r="RKB51" t="s">
        <v>210</v>
      </c>
      <c r="RKC51" t="s">
        <v>210</v>
      </c>
      <c r="RKD51" t="s">
        <v>210</v>
      </c>
      <c r="RKE51" t="s">
        <v>210</v>
      </c>
      <c r="RKF51" t="s">
        <v>210</v>
      </c>
      <c r="RKG51" t="s">
        <v>210</v>
      </c>
      <c r="RKH51" t="s">
        <v>210</v>
      </c>
      <c r="RKI51" t="s">
        <v>210</v>
      </c>
      <c r="RKJ51" t="s">
        <v>210</v>
      </c>
      <c r="RKK51" t="s">
        <v>210</v>
      </c>
      <c r="RKL51" t="s">
        <v>210</v>
      </c>
      <c r="RKM51" t="s">
        <v>210</v>
      </c>
      <c r="RKN51" t="s">
        <v>210</v>
      </c>
      <c r="RKO51" t="s">
        <v>210</v>
      </c>
      <c r="RKP51" t="s">
        <v>210</v>
      </c>
      <c r="RKQ51" t="s">
        <v>210</v>
      </c>
      <c r="RKR51" t="s">
        <v>210</v>
      </c>
      <c r="RKS51" t="s">
        <v>210</v>
      </c>
      <c r="RKT51" t="s">
        <v>210</v>
      </c>
      <c r="RKU51" t="s">
        <v>210</v>
      </c>
      <c r="RKV51" t="s">
        <v>210</v>
      </c>
      <c r="RKW51" t="s">
        <v>210</v>
      </c>
      <c r="RKX51" t="s">
        <v>210</v>
      </c>
      <c r="RKY51" t="s">
        <v>210</v>
      </c>
      <c r="RKZ51" t="s">
        <v>210</v>
      </c>
      <c r="RLA51" t="s">
        <v>210</v>
      </c>
      <c r="RLB51" t="s">
        <v>210</v>
      </c>
      <c r="RLC51" t="s">
        <v>210</v>
      </c>
      <c r="RLD51" t="s">
        <v>210</v>
      </c>
      <c r="RLE51" t="s">
        <v>210</v>
      </c>
      <c r="RLF51" t="s">
        <v>210</v>
      </c>
      <c r="RLG51" t="s">
        <v>210</v>
      </c>
      <c r="RLH51" t="s">
        <v>210</v>
      </c>
      <c r="RLI51" t="s">
        <v>210</v>
      </c>
      <c r="RLJ51" t="s">
        <v>210</v>
      </c>
      <c r="RLK51" t="s">
        <v>210</v>
      </c>
      <c r="RLL51" t="s">
        <v>210</v>
      </c>
      <c r="RLM51" t="s">
        <v>210</v>
      </c>
      <c r="RLN51" t="s">
        <v>210</v>
      </c>
      <c r="RLO51" t="s">
        <v>210</v>
      </c>
      <c r="RLP51" t="s">
        <v>210</v>
      </c>
      <c r="RLQ51" t="s">
        <v>210</v>
      </c>
      <c r="RLR51" t="s">
        <v>210</v>
      </c>
      <c r="RLS51" t="s">
        <v>210</v>
      </c>
      <c r="RLT51" t="s">
        <v>210</v>
      </c>
      <c r="RLU51" t="s">
        <v>210</v>
      </c>
      <c r="RLV51" t="s">
        <v>210</v>
      </c>
      <c r="RLW51" t="s">
        <v>210</v>
      </c>
      <c r="RLX51" t="s">
        <v>210</v>
      </c>
      <c r="RLY51" t="s">
        <v>210</v>
      </c>
      <c r="RLZ51" t="s">
        <v>210</v>
      </c>
      <c r="RMA51" t="s">
        <v>210</v>
      </c>
      <c r="RMB51" t="s">
        <v>210</v>
      </c>
      <c r="RMC51" t="s">
        <v>210</v>
      </c>
      <c r="RMD51" t="s">
        <v>210</v>
      </c>
      <c r="RME51" t="s">
        <v>210</v>
      </c>
      <c r="RMF51" t="s">
        <v>210</v>
      </c>
      <c r="RMG51" t="s">
        <v>210</v>
      </c>
      <c r="RMH51" t="s">
        <v>210</v>
      </c>
      <c r="RMI51" t="s">
        <v>210</v>
      </c>
      <c r="RMJ51" t="s">
        <v>210</v>
      </c>
      <c r="RMK51" t="s">
        <v>210</v>
      </c>
      <c r="RML51" t="s">
        <v>210</v>
      </c>
      <c r="RMM51" t="s">
        <v>210</v>
      </c>
      <c r="RMN51" t="s">
        <v>210</v>
      </c>
      <c r="RMO51" t="s">
        <v>210</v>
      </c>
      <c r="RMP51" t="s">
        <v>210</v>
      </c>
      <c r="RMQ51" t="s">
        <v>210</v>
      </c>
      <c r="RMR51" t="s">
        <v>210</v>
      </c>
      <c r="RMS51" t="s">
        <v>210</v>
      </c>
      <c r="RMT51" t="s">
        <v>210</v>
      </c>
      <c r="RMU51" t="s">
        <v>210</v>
      </c>
      <c r="RMV51" t="s">
        <v>210</v>
      </c>
      <c r="RMW51" t="s">
        <v>210</v>
      </c>
      <c r="RMX51" t="s">
        <v>210</v>
      </c>
      <c r="RMY51" t="s">
        <v>210</v>
      </c>
      <c r="RMZ51" t="s">
        <v>210</v>
      </c>
      <c r="RNA51" t="s">
        <v>210</v>
      </c>
      <c r="RNB51" t="s">
        <v>210</v>
      </c>
      <c r="RNC51" t="s">
        <v>210</v>
      </c>
      <c r="RND51" t="s">
        <v>210</v>
      </c>
      <c r="RNE51" t="s">
        <v>210</v>
      </c>
      <c r="RNF51" t="s">
        <v>210</v>
      </c>
      <c r="RNG51" t="s">
        <v>210</v>
      </c>
      <c r="RNH51" t="s">
        <v>210</v>
      </c>
      <c r="RNI51" t="s">
        <v>210</v>
      </c>
      <c r="RNJ51" t="s">
        <v>210</v>
      </c>
      <c r="RNK51" t="s">
        <v>210</v>
      </c>
      <c r="RNL51" t="s">
        <v>210</v>
      </c>
      <c r="RNM51" t="s">
        <v>210</v>
      </c>
      <c r="RNN51" t="s">
        <v>210</v>
      </c>
      <c r="RNO51" t="s">
        <v>210</v>
      </c>
      <c r="RNP51" t="s">
        <v>210</v>
      </c>
      <c r="RNQ51" t="s">
        <v>210</v>
      </c>
      <c r="RNR51" t="s">
        <v>210</v>
      </c>
      <c r="RNS51" t="s">
        <v>210</v>
      </c>
      <c r="RNT51" t="s">
        <v>210</v>
      </c>
      <c r="RNU51" t="s">
        <v>210</v>
      </c>
      <c r="RNV51" t="s">
        <v>210</v>
      </c>
      <c r="RNW51" t="s">
        <v>210</v>
      </c>
      <c r="RNX51" t="s">
        <v>210</v>
      </c>
      <c r="RNY51" t="s">
        <v>210</v>
      </c>
      <c r="RNZ51" t="s">
        <v>210</v>
      </c>
      <c r="ROA51" t="s">
        <v>210</v>
      </c>
      <c r="ROB51" t="s">
        <v>210</v>
      </c>
      <c r="ROC51" t="s">
        <v>210</v>
      </c>
      <c r="ROD51" t="s">
        <v>210</v>
      </c>
      <c r="ROE51" t="s">
        <v>210</v>
      </c>
      <c r="ROF51" t="s">
        <v>210</v>
      </c>
      <c r="ROG51" t="s">
        <v>210</v>
      </c>
      <c r="ROH51" t="s">
        <v>210</v>
      </c>
      <c r="ROI51" t="s">
        <v>210</v>
      </c>
      <c r="ROJ51" t="s">
        <v>210</v>
      </c>
      <c r="ROK51" t="s">
        <v>210</v>
      </c>
      <c r="ROL51" t="s">
        <v>210</v>
      </c>
      <c r="ROM51" t="s">
        <v>210</v>
      </c>
      <c r="RON51" t="s">
        <v>210</v>
      </c>
      <c r="ROO51" t="s">
        <v>210</v>
      </c>
      <c r="ROP51" t="s">
        <v>210</v>
      </c>
      <c r="ROQ51" t="s">
        <v>210</v>
      </c>
      <c r="ROR51" t="s">
        <v>210</v>
      </c>
      <c r="ROS51" t="s">
        <v>210</v>
      </c>
      <c r="ROT51" t="s">
        <v>210</v>
      </c>
      <c r="ROU51" t="s">
        <v>210</v>
      </c>
      <c r="ROV51" t="s">
        <v>210</v>
      </c>
      <c r="ROW51" t="s">
        <v>210</v>
      </c>
      <c r="ROX51" t="s">
        <v>210</v>
      </c>
      <c r="ROY51" t="s">
        <v>210</v>
      </c>
      <c r="ROZ51" t="s">
        <v>210</v>
      </c>
      <c r="RPA51" t="s">
        <v>210</v>
      </c>
      <c r="RPB51" t="s">
        <v>210</v>
      </c>
      <c r="RPC51" t="s">
        <v>210</v>
      </c>
      <c r="RPD51" t="s">
        <v>210</v>
      </c>
      <c r="RPE51" t="s">
        <v>210</v>
      </c>
      <c r="RPF51" t="s">
        <v>210</v>
      </c>
      <c r="RPG51" t="s">
        <v>210</v>
      </c>
      <c r="RPH51" t="s">
        <v>210</v>
      </c>
      <c r="RPI51" t="s">
        <v>210</v>
      </c>
      <c r="RPJ51" t="s">
        <v>210</v>
      </c>
      <c r="RPK51" t="s">
        <v>210</v>
      </c>
      <c r="RPL51" t="s">
        <v>210</v>
      </c>
      <c r="RPM51" t="s">
        <v>210</v>
      </c>
      <c r="RPN51" t="s">
        <v>210</v>
      </c>
      <c r="RPO51" t="s">
        <v>210</v>
      </c>
      <c r="RPP51" t="s">
        <v>210</v>
      </c>
      <c r="RPQ51" t="s">
        <v>210</v>
      </c>
      <c r="RPR51" t="s">
        <v>210</v>
      </c>
      <c r="RPS51" t="s">
        <v>210</v>
      </c>
      <c r="RPT51" t="s">
        <v>210</v>
      </c>
      <c r="RPU51" t="s">
        <v>210</v>
      </c>
      <c r="RPV51" t="s">
        <v>210</v>
      </c>
      <c r="RPW51" t="s">
        <v>210</v>
      </c>
      <c r="RPX51" t="s">
        <v>210</v>
      </c>
      <c r="RPY51" t="s">
        <v>210</v>
      </c>
      <c r="RPZ51" t="s">
        <v>210</v>
      </c>
      <c r="RQA51" t="s">
        <v>210</v>
      </c>
      <c r="RQB51" t="s">
        <v>210</v>
      </c>
      <c r="RQC51" t="s">
        <v>210</v>
      </c>
      <c r="RQD51" t="s">
        <v>210</v>
      </c>
      <c r="RQE51" t="s">
        <v>210</v>
      </c>
      <c r="RQF51" t="s">
        <v>210</v>
      </c>
      <c r="RQG51" t="s">
        <v>210</v>
      </c>
      <c r="RQH51" t="s">
        <v>210</v>
      </c>
      <c r="RQI51" t="s">
        <v>210</v>
      </c>
      <c r="RQJ51" t="s">
        <v>210</v>
      </c>
      <c r="RQK51" t="s">
        <v>210</v>
      </c>
      <c r="RQL51" t="s">
        <v>210</v>
      </c>
      <c r="RQM51" t="s">
        <v>210</v>
      </c>
      <c r="RQN51" t="s">
        <v>210</v>
      </c>
      <c r="RQO51" t="s">
        <v>210</v>
      </c>
      <c r="RQP51" t="s">
        <v>210</v>
      </c>
      <c r="RQQ51" t="s">
        <v>210</v>
      </c>
      <c r="RQR51" t="s">
        <v>210</v>
      </c>
      <c r="RQS51" t="s">
        <v>210</v>
      </c>
      <c r="RQT51" t="s">
        <v>210</v>
      </c>
      <c r="RQU51" t="s">
        <v>210</v>
      </c>
      <c r="RQV51" t="s">
        <v>210</v>
      </c>
      <c r="RQW51" t="s">
        <v>210</v>
      </c>
      <c r="RQX51" t="s">
        <v>210</v>
      </c>
      <c r="RQY51" t="s">
        <v>210</v>
      </c>
      <c r="RQZ51" t="s">
        <v>210</v>
      </c>
      <c r="RRA51" t="s">
        <v>210</v>
      </c>
      <c r="RRB51" t="s">
        <v>210</v>
      </c>
      <c r="RRC51" t="s">
        <v>210</v>
      </c>
      <c r="RRD51" t="s">
        <v>210</v>
      </c>
      <c r="RRE51" t="s">
        <v>210</v>
      </c>
      <c r="RRF51" t="s">
        <v>210</v>
      </c>
      <c r="RRG51" t="s">
        <v>210</v>
      </c>
      <c r="RRH51" t="s">
        <v>210</v>
      </c>
      <c r="RRI51" t="s">
        <v>210</v>
      </c>
      <c r="RRJ51" t="s">
        <v>210</v>
      </c>
      <c r="RRK51" t="s">
        <v>210</v>
      </c>
      <c r="RRL51" t="s">
        <v>210</v>
      </c>
      <c r="RRM51" t="s">
        <v>210</v>
      </c>
      <c r="RRN51" t="s">
        <v>210</v>
      </c>
      <c r="RRO51" t="s">
        <v>210</v>
      </c>
      <c r="RRP51" t="s">
        <v>210</v>
      </c>
      <c r="RRQ51" t="s">
        <v>210</v>
      </c>
      <c r="RRR51" t="s">
        <v>210</v>
      </c>
      <c r="RRS51" t="s">
        <v>210</v>
      </c>
      <c r="RRT51" t="s">
        <v>210</v>
      </c>
      <c r="RRU51" t="s">
        <v>210</v>
      </c>
      <c r="RRV51" t="s">
        <v>210</v>
      </c>
      <c r="RRW51" t="s">
        <v>210</v>
      </c>
      <c r="RRX51" t="s">
        <v>210</v>
      </c>
      <c r="RRY51" t="s">
        <v>210</v>
      </c>
      <c r="RRZ51" t="s">
        <v>210</v>
      </c>
      <c r="RSA51" t="s">
        <v>210</v>
      </c>
      <c r="RSB51" t="s">
        <v>210</v>
      </c>
      <c r="RSC51" t="s">
        <v>210</v>
      </c>
      <c r="RSD51" t="s">
        <v>210</v>
      </c>
      <c r="RSE51" t="s">
        <v>210</v>
      </c>
      <c r="RSF51" t="s">
        <v>210</v>
      </c>
      <c r="RSG51" t="s">
        <v>210</v>
      </c>
      <c r="RSH51" t="s">
        <v>210</v>
      </c>
      <c r="RSI51" t="s">
        <v>210</v>
      </c>
      <c r="RSJ51" t="s">
        <v>210</v>
      </c>
      <c r="RSK51" t="s">
        <v>210</v>
      </c>
      <c r="RSL51" t="s">
        <v>210</v>
      </c>
      <c r="RSM51" t="s">
        <v>210</v>
      </c>
      <c r="RSN51" t="s">
        <v>210</v>
      </c>
      <c r="RSO51" t="s">
        <v>210</v>
      </c>
      <c r="RSP51" t="s">
        <v>210</v>
      </c>
      <c r="RSQ51" t="s">
        <v>210</v>
      </c>
      <c r="RSR51" t="s">
        <v>210</v>
      </c>
      <c r="RSS51" t="s">
        <v>210</v>
      </c>
      <c r="RST51" t="s">
        <v>210</v>
      </c>
      <c r="RSU51" t="s">
        <v>210</v>
      </c>
      <c r="RSV51" t="s">
        <v>210</v>
      </c>
      <c r="RSW51" t="s">
        <v>210</v>
      </c>
      <c r="RSX51" t="s">
        <v>210</v>
      </c>
      <c r="RSY51" t="s">
        <v>210</v>
      </c>
      <c r="RSZ51" t="s">
        <v>210</v>
      </c>
      <c r="RTA51" t="s">
        <v>210</v>
      </c>
      <c r="RTB51" t="s">
        <v>210</v>
      </c>
      <c r="RTC51" t="s">
        <v>210</v>
      </c>
      <c r="RTD51" t="s">
        <v>210</v>
      </c>
      <c r="RTE51" t="s">
        <v>210</v>
      </c>
      <c r="RTF51" t="s">
        <v>210</v>
      </c>
      <c r="RTG51" t="s">
        <v>210</v>
      </c>
      <c r="RTH51" t="s">
        <v>210</v>
      </c>
      <c r="RTI51" t="s">
        <v>210</v>
      </c>
      <c r="RTJ51" t="s">
        <v>210</v>
      </c>
      <c r="RTK51" t="s">
        <v>210</v>
      </c>
      <c r="RTL51" t="s">
        <v>210</v>
      </c>
      <c r="RTM51" t="s">
        <v>210</v>
      </c>
      <c r="RTN51" t="s">
        <v>210</v>
      </c>
      <c r="RTO51" t="s">
        <v>210</v>
      </c>
      <c r="RTP51" t="s">
        <v>210</v>
      </c>
      <c r="RTQ51" t="s">
        <v>210</v>
      </c>
      <c r="RTR51" t="s">
        <v>210</v>
      </c>
      <c r="RTS51" t="s">
        <v>210</v>
      </c>
      <c r="RTT51" t="s">
        <v>210</v>
      </c>
      <c r="RTU51" t="s">
        <v>210</v>
      </c>
      <c r="RTV51" t="s">
        <v>210</v>
      </c>
      <c r="RTW51" t="s">
        <v>210</v>
      </c>
      <c r="RTX51" t="s">
        <v>210</v>
      </c>
      <c r="RTY51" t="s">
        <v>210</v>
      </c>
      <c r="RTZ51" t="s">
        <v>210</v>
      </c>
      <c r="RUA51" t="s">
        <v>210</v>
      </c>
      <c r="RUB51" t="s">
        <v>210</v>
      </c>
      <c r="RUC51" t="s">
        <v>210</v>
      </c>
      <c r="RUD51" t="s">
        <v>210</v>
      </c>
      <c r="RUE51" t="s">
        <v>210</v>
      </c>
      <c r="RUF51" t="s">
        <v>210</v>
      </c>
      <c r="RUG51" t="s">
        <v>210</v>
      </c>
      <c r="RUH51" t="s">
        <v>210</v>
      </c>
      <c r="RUI51" t="s">
        <v>210</v>
      </c>
      <c r="RUJ51" t="s">
        <v>210</v>
      </c>
      <c r="RUK51" t="s">
        <v>210</v>
      </c>
      <c r="RUL51" t="s">
        <v>210</v>
      </c>
      <c r="RUM51" t="s">
        <v>210</v>
      </c>
      <c r="RUN51" t="s">
        <v>210</v>
      </c>
      <c r="RUO51" t="s">
        <v>210</v>
      </c>
      <c r="RUP51" t="s">
        <v>210</v>
      </c>
      <c r="RUQ51" t="s">
        <v>210</v>
      </c>
      <c r="RUR51" t="s">
        <v>210</v>
      </c>
      <c r="RUS51" t="s">
        <v>210</v>
      </c>
      <c r="RUT51" t="s">
        <v>210</v>
      </c>
      <c r="RUU51" t="s">
        <v>210</v>
      </c>
      <c r="RUV51" t="s">
        <v>210</v>
      </c>
      <c r="RUW51" t="s">
        <v>210</v>
      </c>
      <c r="RUX51" t="s">
        <v>210</v>
      </c>
      <c r="RUY51" t="s">
        <v>210</v>
      </c>
      <c r="RUZ51" t="s">
        <v>210</v>
      </c>
      <c r="RVA51" t="s">
        <v>210</v>
      </c>
      <c r="RVB51" t="s">
        <v>210</v>
      </c>
      <c r="RVC51" t="s">
        <v>210</v>
      </c>
      <c r="RVD51" t="s">
        <v>210</v>
      </c>
      <c r="RVE51" t="s">
        <v>210</v>
      </c>
      <c r="RVF51" t="s">
        <v>210</v>
      </c>
      <c r="RVG51" t="s">
        <v>210</v>
      </c>
      <c r="RVH51" t="s">
        <v>210</v>
      </c>
      <c r="RVI51" t="s">
        <v>210</v>
      </c>
      <c r="RVJ51" t="s">
        <v>210</v>
      </c>
      <c r="RVK51" t="s">
        <v>210</v>
      </c>
      <c r="RVL51" t="s">
        <v>210</v>
      </c>
      <c r="RVM51" t="s">
        <v>210</v>
      </c>
      <c r="RVN51" t="s">
        <v>210</v>
      </c>
      <c r="RVO51" t="s">
        <v>210</v>
      </c>
      <c r="RVP51" t="s">
        <v>210</v>
      </c>
      <c r="RVQ51" t="s">
        <v>210</v>
      </c>
      <c r="RVR51" t="s">
        <v>210</v>
      </c>
      <c r="RVS51" t="s">
        <v>210</v>
      </c>
      <c r="RVT51" t="s">
        <v>210</v>
      </c>
      <c r="RVU51" t="s">
        <v>210</v>
      </c>
      <c r="RVV51" t="s">
        <v>210</v>
      </c>
      <c r="RVW51" t="s">
        <v>210</v>
      </c>
      <c r="RVX51" t="s">
        <v>210</v>
      </c>
      <c r="RVY51" t="s">
        <v>210</v>
      </c>
      <c r="RVZ51" t="s">
        <v>210</v>
      </c>
      <c r="RWA51" t="s">
        <v>210</v>
      </c>
      <c r="RWB51" t="s">
        <v>210</v>
      </c>
      <c r="RWC51" t="s">
        <v>210</v>
      </c>
      <c r="RWD51" t="s">
        <v>210</v>
      </c>
      <c r="RWE51" t="s">
        <v>210</v>
      </c>
      <c r="RWF51" t="s">
        <v>210</v>
      </c>
      <c r="RWG51" t="s">
        <v>210</v>
      </c>
      <c r="RWH51" t="s">
        <v>210</v>
      </c>
      <c r="RWI51" t="s">
        <v>210</v>
      </c>
      <c r="RWJ51" t="s">
        <v>210</v>
      </c>
      <c r="RWK51" t="s">
        <v>210</v>
      </c>
      <c r="RWL51" t="s">
        <v>210</v>
      </c>
      <c r="RWM51" t="s">
        <v>210</v>
      </c>
      <c r="RWN51" t="s">
        <v>210</v>
      </c>
      <c r="RWO51" t="s">
        <v>210</v>
      </c>
      <c r="RWP51" t="s">
        <v>210</v>
      </c>
      <c r="RWQ51" t="s">
        <v>210</v>
      </c>
      <c r="RWR51" t="s">
        <v>210</v>
      </c>
      <c r="RWS51" t="s">
        <v>210</v>
      </c>
      <c r="RWT51" t="s">
        <v>210</v>
      </c>
      <c r="RWU51" t="s">
        <v>210</v>
      </c>
      <c r="RWV51" t="s">
        <v>210</v>
      </c>
      <c r="RWW51" t="s">
        <v>210</v>
      </c>
      <c r="RWX51" t="s">
        <v>210</v>
      </c>
      <c r="RWY51" t="s">
        <v>210</v>
      </c>
      <c r="RWZ51" t="s">
        <v>210</v>
      </c>
      <c r="RXA51" t="s">
        <v>210</v>
      </c>
      <c r="RXB51" t="s">
        <v>210</v>
      </c>
      <c r="RXC51" t="s">
        <v>210</v>
      </c>
      <c r="RXD51" t="s">
        <v>210</v>
      </c>
      <c r="RXE51" t="s">
        <v>210</v>
      </c>
      <c r="RXF51" t="s">
        <v>210</v>
      </c>
      <c r="RXG51" t="s">
        <v>210</v>
      </c>
      <c r="RXH51" t="s">
        <v>210</v>
      </c>
      <c r="RXI51" t="s">
        <v>210</v>
      </c>
      <c r="RXJ51" t="s">
        <v>210</v>
      </c>
      <c r="RXK51" t="s">
        <v>210</v>
      </c>
      <c r="RXL51" t="s">
        <v>210</v>
      </c>
      <c r="RXM51" t="s">
        <v>210</v>
      </c>
      <c r="RXN51" t="s">
        <v>210</v>
      </c>
      <c r="RXO51" t="s">
        <v>210</v>
      </c>
      <c r="RXP51" t="s">
        <v>210</v>
      </c>
      <c r="RXQ51" t="s">
        <v>210</v>
      </c>
      <c r="RXR51" t="s">
        <v>210</v>
      </c>
      <c r="RXS51" t="s">
        <v>210</v>
      </c>
      <c r="RXT51" t="s">
        <v>210</v>
      </c>
      <c r="RXU51" t="s">
        <v>210</v>
      </c>
      <c r="RXV51" t="s">
        <v>210</v>
      </c>
      <c r="RXW51" t="s">
        <v>210</v>
      </c>
      <c r="RXX51" t="s">
        <v>210</v>
      </c>
      <c r="RXY51" t="s">
        <v>210</v>
      </c>
      <c r="RXZ51" t="s">
        <v>210</v>
      </c>
      <c r="RYA51" t="s">
        <v>210</v>
      </c>
      <c r="RYB51" t="s">
        <v>210</v>
      </c>
      <c r="RYC51" t="s">
        <v>210</v>
      </c>
      <c r="RYD51" t="s">
        <v>210</v>
      </c>
      <c r="RYE51" t="s">
        <v>210</v>
      </c>
      <c r="RYF51" t="s">
        <v>210</v>
      </c>
      <c r="RYG51" t="s">
        <v>210</v>
      </c>
      <c r="RYH51" t="s">
        <v>210</v>
      </c>
      <c r="RYI51" t="s">
        <v>210</v>
      </c>
      <c r="RYJ51" t="s">
        <v>210</v>
      </c>
      <c r="RYK51" t="s">
        <v>210</v>
      </c>
      <c r="RYL51" t="s">
        <v>210</v>
      </c>
      <c r="RYM51" t="s">
        <v>210</v>
      </c>
      <c r="RYN51" t="s">
        <v>210</v>
      </c>
      <c r="RYO51" t="s">
        <v>210</v>
      </c>
      <c r="RYP51" t="s">
        <v>210</v>
      </c>
      <c r="RYQ51" t="s">
        <v>210</v>
      </c>
      <c r="RYR51" t="s">
        <v>210</v>
      </c>
      <c r="RYS51" t="s">
        <v>210</v>
      </c>
      <c r="RYT51" t="s">
        <v>210</v>
      </c>
      <c r="RYU51" t="s">
        <v>210</v>
      </c>
      <c r="RYV51" t="s">
        <v>210</v>
      </c>
      <c r="RYW51" t="s">
        <v>210</v>
      </c>
      <c r="RYX51" t="s">
        <v>210</v>
      </c>
      <c r="RYY51" t="s">
        <v>210</v>
      </c>
      <c r="RYZ51" t="s">
        <v>210</v>
      </c>
      <c r="RZA51" t="s">
        <v>210</v>
      </c>
      <c r="RZB51" t="s">
        <v>210</v>
      </c>
      <c r="RZC51" t="s">
        <v>210</v>
      </c>
      <c r="RZD51" t="s">
        <v>210</v>
      </c>
      <c r="RZE51" t="s">
        <v>210</v>
      </c>
      <c r="RZF51" t="s">
        <v>210</v>
      </c>
      <c r="RZG51" t="s">
        <v>210</v>
      </c>
      <c r="RZH51" t="s">
        <v>210</v>
      </c>
      <c r="RZI51" t="s">
        <v>210</v>
      </c>
      <c r="RZJ51" t="s">
        <v>210</v>
      </c>
      <c r="RZK51" t="s">
        <v>210</v>
      </c>
      <c r="RZL51" t="s">
        <v>210</v>
      </c>
      <c r="RZM51" t="s">
        <v>210</v>
      </c>
      <c r="RZN51" t="s">
        <v>210</v>
      </c>
      <c r="RZO51" t="s">
        <v>210</v>
      </c>
      <c r="RZP51" t="s">
        <v>210</v>
      </c>
      <c r="RZQ51" t="s">
        <v>210</v>
      </c>
      <c r="RZR51" t="s">
        <v>210</v>
      </c>
      <c r="RZS51" t="s">
        <v>210</v>
      </c>
      <c r="RZT51" t="s">
        <v>210</v>
      </c>
      <c r="RZU51" t="s">
        <v>210</v>
      </c>
      <c r="RZV51" t="s">
        <v>210</v>
      </c>
      <c r="RZW51" t="s">
        <v>210</v>
      </c>
      <c r="RZX51" t="s">
        <v>210</v>
      </c>
      <c r="RZY51" t="s">
        <v>210</v>
      </c>
      <c r="RZZ51" t="s">
        <v>210</v>
      </c>
      <c r="SAA51" t="s">
        <v>210</v>
      </c>
      <c r="SAB51" t="s">
        <v>210</v>
      </c>
      <c r="SAC51" t="s">
        <v>210</v>
      </c>
      <c r="SAD51" t="s">
        <v>210</v>
      </c>
      <c r="SAE51" t="s">
        <v>210</v>
      </c>
      <c r="SAF51" t="s">
        <v>210</v>
      </c>
      <c r="SAG51" t="s">
        <v>210</v>
      </c>
      <c r="SAH51" t="s">
        <v>210</v>
      </c>
      <c r="SAI51" t="s">
        <v>210</v>
      </c>
      <c r="SAJ51" t="s">
        <v>210</v>
      </c>
      <c r="SAK51" t="s">
        <v>210</v>
      </c>
      <c r="SAL51" t="s">
        <v>210</v>
      </c>
      <c r="SAM51" t="s">
        <v>210</v>
      </c>
      <c r="SAN51" t="s">
        <v>210</v>
      </c>
      <c r="SAO51" t="s">
        <v>210</v>
      </c>
      <c r="SAP51" t="s">
        <v>210</v>
      </c>
      <c r="SAQ51" t="s">
        <v>210</v>
      </c>
      <c r="SAR51" t="s">
        <v>210</v>
      </c>
      <c r="SAS51" t="s">
        <v>210</v>
      </c>
      <c r="SAT51" t="s">
        <v>210</v>
      </c>
      <c r="SAU51" t="s">
        <v>210</v>
      </c>
      <c r="SAV51" t="s">
        <v>210</v>
      </c>
      <c r="SAW51" t="s">
        <v>210</v>
      </c>
      <c r="SAX51" t="s">
        <v>210</v>
      </c>
      <c r="SAY51" t="s">
        <v>210</v>
      </c>
      <c r="SAZ51" t="s">
        <v>210</v>
      </c>
      <c r="SBA51" t="s">
        <v>210</v>
      </c>
      <c r="SBB51" t="s">
        <v>210</v>
      </c>
      <c r="SBC51" t="s">
        <v>210</v>
      </c>
      <c r="SBD51" t="s">
        <v>210</v>
      </c>
      <c r="SBE51" t="s">
        <v>210</v>
      </c>
      <c r="SBF51" t="s">
        <v>210</v>
      </c>
      <c r="SBG51" t="s">
        <v>210</v>
      </c>
      <c r="SBH51" t="s">
        <v>210</v>
      </c>
      <c r="SBI51" t="s">
        <v>210</v>
      </c>
      <c r="SBJ51" t="s">
        <v>210</v>
      </c>
      <c r="SBK51" t="s">
        <v>210</v>
      </c>
      <c r="SBL51" t="s">
        <v>210</v>
      </c>
      <c r="SBM51" t="s">
        <v>210</v>
      </c>
      <c r="SBN51" t="s">
        <v>210</v>
      </c>
      <c r="SBO51" t="s">
        <v>210</v>
      </c>
      <c r="SBP51" t="s">
        <v>210</v>
      </c>
      <c r="SBQ51" t="s">
        <v>210</v>
      </c>
      <c r="SBR51" t="s">
        <v>210</v>
      </c>
      <c r="SBS51" t="s">
        <v>210</v>
      </c>
      <c r="SBT51" t="s">
        <v>210</v>
      </c>
      <c r="SBU51" t="s">
        <v>210</v>
      </c>
      <c r="SBV51" t="s">
        <v>210</v>
      </c>
      <c r="SBW51" t="s">
        <v>210</v>
      </c>
      <c r="SBX51" t="s">
        <v>210</v>
      </c>
      <c r="SBY51" t="s">
        <v>210</v>
      </c>
      <c r="SBZ51" t="s">
        <v>210</v>
      </c>
      <c r="SCA51" t="s">
        <v>210</v>
      </c>
      <c r="SCB51" t="s">
        <v>210</v>
      </c>
      <c r="SCC51" t="s">
        <v>210</v>
      </c>
      <c r="SCD51" t="s">
        <v>210</v>
      </c>
      <c r="SCE51" t="s">
        <v>210</v>
      </c>
      <c r="SCF51" t="s">
        <v>210</v>
      </c>
      <c r="SCG51" t="s">
        <v>210</v>
      </c>
      <c r="SCH51" t="s">
        <v>210</v>
      </c>
      <c r="SCI51" t="s">
        <v>210</v>
      </c>
      <c r="SCJ51" t="s">
        <v>210</v>
      </c>
      <c r="SCK51" t="s">
        <v>210</v>
      </c>
      <c r="SCL51" t="s">
        <v>210</v>
      </c>
      <c r="SCM51" t="s">
        <v>210</v>
      </c>
      <c r="SCN51" t="s">
        <v>210</v>
      </c>
      <c r="SCO51" t="s">
        <v>210</v>
      </c>
      <c r="SCP51" t="s">
        <v>210</v>
      </c>
      <c r="SCQ51" t="s">
        <v>210</v>
      </c>
      <c r="SCR51" t="s">
        <v>210</v>
      </c>
      <c r="SCS51" t="s">
        <v>210</v>
      </c>
      <c r="SCT51" t="s">
        <v>210</v>
      </c>
      <c r="SCU51" t="s">
        <v>210</v>
      </c>
      <c r="SCV51" t="s">
        <v>210</v>
      </c>
      <c r="SCW51" t="s">
        <v>210</v>
      </c>
      <c r="SCX51" t="s">
        <v>210</v>
      </c>
      <c r="SCY51" t="s">
        <v>210</v>
      </c>
      <c r="SCZ51" t="s">
        <v>210</v>
      </c>
      <c r="SDA51" t="s">
        <v>210</v>
      </c>
      <c r="SDB51" t="s">
        <v>210</v>
      </c>
      <c r="SDC51" t="s">
        <v>210</v>
      </c>
      <c r="SDD51" t="s">
        <v>210</v>
      </c>
      <c r="SDE51" t="s">
        <v>210</v>
      </c>
      <c r="SDF51" t="s">
        <v>210</v>
      </c>
      <c r="SDG51" t="s">
        <v>210</v>
      </c>
      <c r="SDH51" t="s">
        <v>210</v>
      </c>
      <c r="SDI51" t="s">
        <v>210</v>
      </c>
      <c r="SDJ51" t="s">
        <v>210</v>
      </c>
      <c r="SDK51" t="s">
        <v>210</v>
      </c>
      <c r="SDL51" t="s">
        <v>210</v>
      </c>
      <c r="SDM51" t="s">
        <v>210</v>
      </c>
      <c r="SDN51" t="s">
        <v>210</v>
      </c>
      <c r="SDO51" t="s">
        <v>210</v>
      </c>
      <c r="SDP51" t="s">
        <v>210</v>
      </c>
      <c r="SDQ51" t="s">
        <v>210</v>
      </c>
      <c r="SDR51" t="s">
        <v>210</v>
      </c>
      <c r="SDS51" t="s">
        <v>210</v>
      </c>
      <c r="SDT51" t="s">
        <v>210</v>
      </c>
      <c r="SDU51" t="s">
        <v>210</v>
      </c>
      <c r="SDV51" t="s">
        <v>210</v>
      </c>
      <c r="SDW51" t="s">
        <v>210</v>
      </c>
      <c r="SDX51" t="s">
        <v>210</v>
      </c>
      <c r="SDY51" t="s">
        <v>210</v>
      </c>
      <c r="SDZ51" t="s">
        <v>210</v>
      </c>
      <c r="SEA51" t="s">
        <v>210</v>
      </c>
      <c r="SEB51" t="s">
        <v>210</v>
      </c>
      <c r="SEC51" t="s">
        <v>210</v>
      </c>
      <c r="SED51" t="s">
        <v>210</v>
      </c>
      <c r="SEE51" t="s">
        <v>210</v>
      </c>
      <c r="SEF51" t="s">
        <v>210</v>
      </c>
      <c r="SEG51" t="s">
        <v>210</v>
      </c>
      <c r="SEH51" t="s">
        <v>210</v>
      </c>
      <c r="SEI51" t="s">
        <v>210</v>
      </c>
      <c r="SEJ51" t="s">
        <v>210</v>
      </c>
      <c r="SEK51" t="s">
        <v>210</v>
      </c>
      <c r="SEL51" t="s">
        <v>210</v>
      </c>
      <c r="SEM51" t="s">
        <v>210</v>
      </c>
      <c r="SEN51" t="s">
        <v>210</v>
      </c>
      <c r="SEO51" t="s">
        <v>210</v>
      </c>
      <c r="SEP51" t="s">
        <v>210</v>
      </c>
      <c r="SEQ51" t="s">
        <v>210</v>
      </c>
      <c r="SER51" t="s">
        <v>210</v>
      </c>
      <c r="SES51" t="s">
        <v>210</v>
      </c>
      <c r="SET51" t="s">
        <v>210</v>
      </c>
      <c r="SEU51" t="s">
        <v>210</v>
      </c>
      <c r="SEV51" t="s">
        <v>210</v>
      </c>
      <c r="SEW51" t="s">
        <v>210</v>
      </c>
      <c r="SEX51" t="s">
        <v>210</v>
      </c>
      <c r="SEY51" t="s">
        <v>210</v>
      </c>
      <c r="SEZ51" t="s">
        <v>210</v>
      </c>
      <c r="SFA51" t="s">
        <v>210</v>
      </c>
      <c r="SFB51" t="s">
        <v>210</v>
      </c>
      <c r="SFC51" t="s">
        <v>210</v>
      </c>
      <c r="SFD51" t="s">
        <v>210</v>
      </c>
      <c r="SFE51" t="s">
        <v>210</v>
      </c>
      <c r="SFF51" t="s">
        <v>210</v>
      </c>
      <c r="SFG51" t="s">
        <v>210</v>
      </c>
      <c r="SFH51" t="s">
        <v>210</v>
      </c>
      <c r="SFI51" t="s">
        <v>210</v>
      </c>
      <c r="SFJ51" t="s">
        <v>210</v>
      </c>
      <c r="SFK51" t="s">
        <v>210</v>
      </c>
      <c r="SFL51" t="s">
        <v>210</v>
      </c>
      <c r="SFM51" t="s">
        <v>210</v>
      </c>
      <c r="SFN51" t="s">
        <v>210</v>
      </c>
      <c r="SFO51" t="s">
        <v>210</v>
      </c>
      <c r="SFP51" t="s">
        <v>210</v>
      </c>
      <c r="SFQ51" t="s">
        <v>210</v>
      </c>
      <c r="SFR51" t="s">
        <v>210</v>
      </c>
      <c r="SFS51" t="s">
        <v>210</v>
      </c>
      <c r="SFT51" t="s">
        <v>210</v>
      </c>
      <c r="SFU51" t="s">
        <v>210</v>
      </c>
      <c r="SFV51" t="s">
        <v>210</v>
      </c>
      <c r="SFW51" t="s">
        <v>210</v>
      </c>
      <c r="SFX51" t="s">
        <v>210</v>
      </c>
      <c r="SFY51" t="s">
        <v>210</v>
      </c>
      <c r="SFZ51" t="s">
        <v>210</v>
      </c>
      <c r="SGA51" t="s">
        <v>210</v>
      </c>
      <c r="SGB51" t="s">
        <v>210</v>
      </c>
      <c r="SGC51" t="s">
        <v>210</v>
      </c>
      <c r="SGD51" t="s">
        <v>210</v>
      </c>
      <c r="SGE51" t="s">
        <v>210</v>
      </c>
      <c r="SGF51" t="s">
        <v>210</v>
      </c>
      <c r="SGG51" t="s">
        <v>210</v>
      </c>
      <c r="SGH51" t="s">
        <v>210</v>
      </c>
      <c r="SGI51" t="s">
        <v>210</v>
      </c>
      <c r="SGJ51" t="s">
        <v>210</v>
      </c>
      <c r="SGK51" t="s">
        <v>210</v>
      </c>
      <c r="SGL51" t="s">
        <v>210</v>
      </c>
      <c r="SGM51" t="s">
        <v>210</v>
      </c>
      <c r="SGN51" t="s">
        <v>210</v>
      </c>
      <c r="SGO51" t="s">
        <v>210</v>
      </c>
      <c r="SGP51" t="s">
        <v>210</v>
      </c>
      <c r="SGQ51" t="s">
        <v>210</v>
      </c>
      <c r="SGR51" t="s">
        <v>210</v>
      </c>
      <c r="SGS51" t="s">
        <v>210</v>
      </c>
      <c r="SGT51" t="s">
        <v>210</v>
      </c>
      <c r="SGU51" t="s">
        <v>210</v>
      </c>
      <c r="SGV51" t="s">
        <v>210</v>
      </c>
      <c r="SGW51" t="s">
        <v>210</v>
      </c>
      <c r="SGX51" t="s">
        <v>210</v>
      </c>
      <c r="SGY51" t="s">
        <v>210</v>
      </c>
      <c r="SGZ51" t="s">
        <v>210</v>
      </c>
      <c r="SHA51" t="s">
        <v>210</v>
      </c>
      <c r="SHB51" t="s">
        <v>210</v>
      </c>
      <c r="SHC51" t="s">
        <v>210</v>
      </c>
      <c r="SHD51" t="s">
        <v>210</v>
      </c>
      <c r="SHE51" t="s">
        <v>210</v>
      </c>
      <c r="SHF51" t="s">
        <v>210</v>
      </c>
      <c r="SHG51" t="s">
        <v>210</v>
      </c>
      <c r="SHH51" t="s">
        <v>210</v>
      </c>
      <c r="SHI51" t="s">
        <v>210</v>
      </c>
      <c r="SHJ51" t="s">
        <v>210</v>
      </c>
      <c r="SHK51" t="s">
        <v>210</v>
      </c>
      <c r="SHL51" t="s">
        <v>210</v>
      </c>
      <c r="SHM51" t="s">
        <v>210</v>
      </c>
      <c r="SHN51" t="s">
        <v>210</v>
      </c>
      <c r="SHO51" t="s">
        <v>210</v>
      </c>
      <c r="SHP51" t="s">
        <v>210</v>
      </c>
      <c r="SHQ51" t="s">
        <v>210</v>
      </c>
      <c r="SHR51" t="s">
        <v>210</v>
      </c>
      <c r="SHS51" t="s">
        <v>210</v>
      </c>
      <c r="SHT51" t="s">
        <v>210</v>
      </c>
      <c r="SHU51" t="s">
        <v>210</v>
      </c>
      <c r="SHV51" t="s">
        <v>210</v>
      </c>
      <c r="SHW51" t="s">
        <v>210</v>
      </c>
      <c r="SHX51" t="s">
        <v>210</v>
      </c>
      <c r="SHY51" t="s">
        <v>210</v>
      </c>
      <c r="SHZ51" t="s">
        <v>210</v>
      </c>
      <c r="SIA51" t="s">
        <v>210</v>
      </c>
      <c r="SIB51" t="s">
        <v>210</v>
      </c>
      <c r="SIC51" t="s">
        <v>210</v>
      </c>
      <c r="SID51" t="s">
        <v>210</v>
      </c>
      <c r="SIE51" t="s">
        <v>210</v>
      </c>
      <c r="SIF51" t="s">
        <v>210</v>
      </c>
      <c r="SIG51" t="s">
        <v>210</v>
      </c>
      <c r="SIH51" t="s">
        <v>210</v>
      </c>
      <c r="SII51" t="s">
        <v>210</v>
      </c>
      <c r="SIJ51" t="s">
        <v>210</v>
      </c>
      <c r="SIK51" t="s">
        <v>210</v>
      </c>
      <c r="SIL51" t="s">
        <v>210</v>
      </c>
      <c r="SIM51" t="s">
        <v>210</v>
      </c>
      <c r="SIN51" t="s">
        <v>210</v>
      </c>
      <c r="SIO51" t="s">
        <v>210</v>
      </c>
      <c r="SIP51" t="s">
        <v>210</v>
      </c>
      <c r="SIQ51" t="s">
        <v>210</v>
      </c>
      <c r="SIR51" t="s">
        <v>210</v>
      </c>
      <c r="SIS51" t="s">
        <v>210</v>
      </c>
      <c r="SIT51" t="s">
        <v>210</v>
      </c>
      <c r="SIU51" t="s">
        <v>210</v>
      </c>
      <c r="SIV51" t="s">
        <v>210</v>
      </c>
      <c r="SIW51" t="s">
        <v>210</v>
      </c>
      <c r="SIX51" t="s">
        <v>210</v>
      </c>
      <c r="SIY51" t="s">
        <v>210</v>
      </c>
      <c r="SIZ51" t="s">
        <v>210</v>
      </c>
      <c r="SJA51" t="s">
        <v>210</v>
      </c>
      <c r="SJB51" t="s">
        <v>210</v>
      </c>
      <c r="SJC51" t="s">
        <v>210</v>
      </c>
      <c r="SJD51" t="s">
        <v>210</v>
      </c>
      <c r="SJE51" t="s">
        <v>210</v>
      </c>
      <c r="SJF51" t="s">
        <v>210</v>
      </c>
      <c r="SJG51" t="s">
        <v>210</v>
      </c>
      <c r="SJH51" t="s">
        <v>210</v>
      </c>
      <c r="SJI51" t="s">
        <v>210</v>
      </c>
      <c r="SJJ51" t="s">
        <v>210</v>
      </c>
      <c r="SJK51" t="s">
        <v>210</v>
      </c>
      <c r="SJL51" t="s">
        <v>210</v>
      </c>
      <c r="SJM51" t="s">
        <v>210</v>
      </c>
      <c r="SJN51" t="s">
        <v>210</v>
      </c>
      <c r="SJO51" t="s">
        <v>210</v>
      </c>
      <c r="SJP51" t="s">
        <v>210</v>
      </c>
      <c r="SJQ51" t="s">
        <v>210</v>
      </c>
      <c r="SJR51" t="s">
        <v>210</v>
      </c>
      <c r="SJS51" t="s">
        <v>210</v>
      </c>
      <c r="SJT51" t="s">
        <v>210</v>
      </c>
      <c r="SJU51" t="s">
        <v>210</v>
      </c>
      <c r="SJV51" t="s">
        <v>210</v>
      </c>
      <c r="SJW51" t="s">
        <v>210</v>
      </c>
      <c r="SJX51" t="s">
        <v>210</v>
      </c>
      <c r="SJY51" t="s">
        <v>210</v>
      </c>
      <c r="SJZ51" t="s">
        <v>210</v>
      </c>
      <c r="SKA51" t="s">
        <v>210</v>
      </c>
      <c r="SKB51" t="s">
        <v>210</v>
      </c>
      <c r="SKC51" t="s">
        <v>210</v>
      </c>
      <c r="SKD51" t="s">
        <v>210</v>
      </c>
      <c r="SKE51" t="s">
        <v>210</v>
      </c>
      <c r="SKF51" t="s">
        <v>210</v>
      </c>
      <c r="SKG51" t="s">
        <v>210</v>
      </c>
      <c r="SKH51" t="s">
        <v>210</v>
      </c>
      <c r="SKI51" t="s">
        <v>210</v>
      </c>
      <c r="SKJ51" t="s">
        <v>210</v>
      </c>
      <c r="SKK51" t="s">
        <v>210</v>
      </c>
      <c r="SKL51" t="s">
        <v>210</v>
      </c>
      <c r="SKM51" t="s">
        <v>210</v>
      </c>
      <c r="SKN51" t="s">
        <v>210</v>
      </c>
      <c r="SKO51" t="s">
        <v>210</v>
      </c>
      <c r="SKP51" t="s">
        <v>210</v>
      </c>
      <c r="SKQ51" t="s">
        <v>210</v>
      </c>
      <c r="SKR51" t="s">
        <v>210</v>
      </c>
      <c r="SKS51" t="s">
        <v>210</v>
      </c>
      <c r="SKT51" t="s">
        <v>210</v>
      </c>
      <c r="SKU51" t="s">
        <v>210</v>
      </c>
      <c r="SKV51" t="s">
        <v>210</v>
      </c>
      <c r="SKW51" t="s">
        <v>210</v>
      </c>
      <c r="SKX51" t="s">
        <v>210</v>
      </c>
      <c r="SKY51" t="s">
        <v>210</v>
      </c>
      <c r="SKZ51" t="s">
        <v>210</v>
      </c>
      <c r="SLA51" t="s">
        <v>210</v>
      </c>
      <c r="SLB51" t="s">
        <v>210</v>
      </c>
      <c r="SLC51" t="s">
        <v>210</v>
      </c>
      <c r="SLD51" t="s">
        <v>210</v>
      </c>
      <c r="SLE51" t="s">
        <v>210</v>
      </c>
      <c r="SLF51" t="s">
        <v>210</v>
      </c>
      <c r="SLG51" t="s">
        <v>210</v>
      </c>
      <c r="SLH51" t="s">
        <v>210</v>
      </c>
      <c r="SLI51" t="s">
        <v>210</v>
      </c>
      <c r="SLJ51" t="s">
        <v>210</v>
      </c>
      <c r="SLK51" t="s">
        <v>210</v>
      </c>
      <c r="SLL51" t="s">
        <v>210</v>
      </c>
      <c r="SLM51" t="s">
        <v>210</v>
      </c>
      <c r="SLN51" t="s">
        <v>210</v>
      </c>
      <c r="SLO51" t="s">
        <v>210</v>
      </c>
      <c r="SLP51" t="s">
        <v>210</v>
      </c>
      <c r="SLQ51" t="s">
        <v>210</v>
      </c>
      <c r="SLR51" t="s">
        <v>210</v>
      </c>
      <c r="SLS51" t="s">
        <v>210</v>
      </c>
      <c r="SLT51" t="s">
        <v>210</v>
      </c>
      <c r="SLU51" t="s">
        <v>210</v>
      </c>
      <c r="SLV51" t="s">
        <v>210</v>
      </c>
      <c r="SLW51" t="s">
        <v>210</v>
      </c>
      <c r="SLX51" t="s">
        <v>210</v>
      </c>
      <c r="SLY51" t="s">
        <v>210</v>
      </c>
      <c r="SLZ51" t="s">
        <v>210</v>
      </c>
      <c r="SMA51" t="s">
        <v>210</v>
      </c>
      <c r="SMB51" t="s">
        <v>210</v>
      </c>
      <c r="SMC51" t="s">
        <v>210</v>
      </c>
      <c r="SMD51" t="s">
        <v>210</v>
      </c>
      <c r="SME51" t="s">
        <v>210</v>
      </c>
      <c r="SMF51" t="s">
        <v>210</v>
      </c>
      <c r="SMG51" t="s">
        <v>210</v>
      </c>
      <c r="SMH51" t="s">
        <v>210</v>
      </c>
      <c r="SMI51" t="s">
        <v>210</v>
      </c>
      <c r="SMJ51" t="s">
        <v>210</v>
      </c>
      <c r="SMK51" t="s">
        <v>210</v>
      </c>
      <c r="SML51" t="s">
        <v>210</v>
      </c>
      <c r="SMM51" t="s">
        <v>210</v>
      </c>
      <c r="SMN51" t="s">
        <v>210</v>
      </c>
      <c r="SMO51" t="s">
        <v>210</v>
      </c>
      <c r="SMP51" t="s">
        <v>210</v>
      </c>
      <c r="SMQ51" t="s">
        <v>210</v>
      </c>
      <c r="SMR51" t="s">
        <v>210</v>
      </c>
      <c r="SMS51" t="s">
        <v>210</v>
      </c>
      <c r="SMT51" t="s">
        <v>210</v>
      </c>
      <c r="SMU51" t="s">
        <v>210</v>
      </c>
      <c r="SMV51" t="s">
        <v>210</v>
      </c>
      <c r="SMW51" t="s">
        <v>210</v>
      </c>
      <c r="SMX51" t="s">
        <v>210</v>
      </c>
      <c r="SMY51" t="s">
        <v>210</v>
      </c>
      <c r="SMZ51" t="s">
        <v>210</v>
      </c>
      <c r="SNA51" t="s">
        <v>210</v>
      </c>
      <c r="SNB51" t="s">
        <v>210</v>
      </c>
      <c r="SNC51" t="s">
        <v>210</v>
      </c>
      <c r="SND51" t="s">
        <v>210</v>
      </c>
      <c r="SNE51" t="s">
        <v>210</v>
      </c>
      <c r="SNF51" t="s">
        <v>210</v>
      </c>
      <c r="SNG51" t="s">
        <v>210</v>
      </c>
      <c r="SNH51" t="s">
        <v>210</v>
      </c>
      <c r="SNI51" t="s">
        <v>210</v>
      </c>
      <c r="SNJ51" t="s">
        <v>210</v>
      </c>
      <c r="SNK51" t="s">
        <v>210</v>
      </c>
      <c r="SNL51" t="s">
        <v>210</v>
      </c>
      <c r="SNM51" t="s">
        <v>210</v>
      </c>
      <c r="SNN51" t="s">
        <v>210</v>
      </c>
      <c r="SNO51" t="s">
        <v>210</v>
      </c>
      <c r="SNP51" t="s">
        <v>210</v>
      </c>
      <c r="SNQ51" t="s">
        <v>210</v>
      </c>
      <c r="SNR51" t="s">
        <v>210</v>
      </c>
      <c r="SNS51" t="s">
        <v>210</v>
      </c>
      <c r="SNT51" t="s">
        <v>210</v>
      </c>
      <c r="SNU51" t="s">
        <v>210</v>
      </c>
      <c r="SNV51" t="s">
        <v>210</v>
      </c>
      <c r="SNW51" t="s">
        <v>210</v>
      </c>
      <c r="SNX51" t="s">
        <v>210</v>
      </c>
      <c r="SNY51" t="s">
        <v>210</v>
      </c>
      <c r="SNZ51" t="s">
        <v>210</v>
      </c>
      <c r="SOA51" t="s">
        <v>210</v>
      </c>
      <c r="SOB51" t="s">
        <v>210</v>
      </c>
      <c r="SOC51" t="s">
        <v>210</v>
      </c>
      <c r="SOD51" t="s">
        <v>210</v>
      </c>
      <c r="SOE51" t="s">
        <v>210</v>
      </c>
      <c r="SOF51" t="s">
        <v>210</v>
      </c>
      <c r="SOG51" t="s">
        <v>210</v>
      </c>
      <c r="SOH51" t="s">
        <v>210</v>
      </c>
      <c r="SOI51" t="s">
        <v>210</v>
      </c>
      <c r="SOJ51" t="s">
        <v>210</v>
      </c>
      <c r="SOK51" t="s">
        <v>210</v>
      </c>
      <c r="SOL51" t="s">
        <v>210</v>
      </c>
      <c r="SOM51" t="s">
        <v>210</v>
      </c>
      <c r="SON51" t="s">
        <v>210</v>
      </c>
      <c r="SOO51" t="s">
        <v>210</v>
      </c>
      <c r="SOP51" t="s">
        <v>210</v>
      </c>
      <c r="SOQ51" t="s">
        <v>210</v>
      </c>
      <c r="SOR51" t="s">
        <v>210</v>
      </c>
      <c r="SOS51" t="s">
        <v>210</v>
      </c>
      <c r="SOT51" t="s">
        <v>210</v>
      </c>
      <c r="SOU51" t="s">
        <v>210</v>
      </c>
      <c r="SOV51" t="s">
        <v>210</v>
      </c>
      <c r="SOW51" t="s">
        <v>210</v>
      </c>
      <c r="SOX51" t="s">
        <v>210</v>
      </c>
      <c r="SOY51" t="s">
        <v>210</v>
      </c>
      <c r="SOZ51" t="s">
        <v>210</v>
      </c>
      <c r="SPA51" t="s">
        <v>210</v>
      </c>
      <c r="SPB51" t="s">
        <v>210</v>
      </c>
      <c r="SPC51" t="s">
        <v>210</v>
      </c>
      <c r="SPD51" t="s">
        <v>210</v>
      </c>
      <c r="SPE51" t="s">
        <v>210</v>
      </c>
      <c r="SPF51" t="s">
        <v>210</v>
      </c>
      <c r="SPG51" t="s">
        <v>210</v>
      </c>
      <c r="SPH51" t="s">
        <v>210</v>
      </c>
      <c r="SPI51" t="s">
        <v>210</v>
      </c>
      <c r="SPJ51" t="s">
        <v>210</v>
      </c>
      <c r="SPK51" t="s">
        <v>210</v>
      </c>
      <c r="SPL51" t="s">
        <v>210</v>
      </c>
      <c r="SPM51" t="s">
        <v>210</v>
      </c>
      <c r="SPN51" t="s">
        <v>210</v>
      </c>
      <c r="SPO51" t="s">
        <v>210</v>
      </c>
      <c r="SPP51" t="s">
        <v>210</v>
      </c>
      <c r="SPQ51" t="s">
        <v>210</v>
      </c>
      <c r="SPR51" t="s">
        <v>210</v>
      </c>
      <c r="SPS51" t="s">
        <v>210</v>
      </c>
      <c r="SPT51" t="s">
        <v>210</v>
      </c>
      <c r="SPU51" t="s">
        <v>210</v>
      </c>
      <c r="SPV51" t="s">
        <v>210</v>
      </c>
      <c r="SPW51" t="s">
        <v>210</v>
      </c>
      <c r="SPX51" t="s">
        <v>210</v>
      </c>
      <c r="SPY51" t="s">
        <v>210</v>
      </c>
      <c r="SPZ51" t="s">
        <v>210</v>
      </c>
      <c r="SQA51" t="s">
        <v>210</v>
      </c>
      <c r="SQB51" t="s">
        <v>210</v>
      </c>
      <c r="SQC51" t="s">
        <v>210</v>
      </c>
      <c r="SQD51" t="s">
        <v>210</v>
      </c>
      <c r="SQE51" t="s">
        <v>210</v>
      </c>
      <c r="SQF51" t="s">
        <v>210</v>
      </c>
      <c r="SQG51" t="s">
        <v>210</v>
      </c>
      <c r="SQH51" t="s">
        <v>210</v>
      </c>
      <c r="SQI51" t="s">
        <v>210</v>
      </c>
      <c r="SQJ51" t="s">
        <v>210</v>
      </c>
      <c r="SQK51" t="s">
        <v>210</v>
      </c>
      <c r="SQL51" t="s">
        <v>210</v>
      </c>
      <c r="SQM51" t="s">
        <v>210</v>
      </c>
      <c r="SQN51" t="s">
        <v>210</v>
      </c>
      <c r="SQO51" t="s">
        <v>210</v>
      </c>
      <c r="SQP51" t="s">
        <v>210</v>
      </c>
      <c r="SQQ51" t="s">
        <v>210</v>
      </c>
      <c r="SQR51" t="s">
        <v>210</v>
      </c>
      <c r="SQS51" t="s">
        <v>210</v>
      </c>
      <c r="SQT51" t="s">
        <v>210</v>
      </c>
      <c r="SQU51" t="s">
        <v>210</v>
      </c>
      <c r="SQV51" t="s">
        <v>210</v>
      </c>
      <c r="SQW51" t="s">
        <v>210</v>
      </c>
      <c r="SQX51" t="s">
        <v>210</v>
      </c>
      <c r="SQY51" t="s">
        <v>210</v>
      </c>
      <c r="SQZ51" t="s">
        <v>210</v>
      </c>
      <c r="SRA51" t="s">
        <v>210</v>
      </c>
      <c r="SRB51" t="s">
        <v>210</v>
      </c>
      <c r="SRC51" t="s">
        <v>210</v>
      </c>
      <c r="SRD51" t="s">
        <v>210</v>
      </c>
      <c r="SRE51" t="s">
        <v>210</v>
      </c>
      <c r="SRF51" t="s">
        <v>210</v>
      </c>
      <c r="SRG51" t="s">
        <v>210</v>
      </c>
      <c r="SRH51" t="s">
        <v>210</v>
      </c>
      <c r="SRI51" t="s">
        <v>210</v>
      </c>
      <c r="SRJ51" t="s">
        <v>210</v>
      </c>
      <c r="SRK51" t="s">
        <v>210</v>
      </c>
      <c r="SRL51" t="s">
        <v>210</v>
      </c>
      <c r="SRM51" t="s">
        <v>210</v>
      </c>
      <c r="SRN51" t="s">
        <v>210</v>
      </c>
      <c r="SRO51" t="s">
        <v>210</v>
      </c>
      <c r="SRP51" t="s">
        <v>210</v>
      </c>
      <c r="SRQ51" t="s">
        <v>210</v>
      </c>
      <c r="SRR51" t="s">
        <v>210</v>
      </c>
      <c r="SRS51" t="s">
        <v>210</v>
      </c>
      <c r="SRT51" t="s">
        <v>210</v>
      </c>
      <c r="SRU51" t="s">
        <v>210</v>
      </c>
      <c r="SRV51" t="s">
        <v>210</v>
      </c>
      <c r="SRW51" t="s">
        <v>210</v>
      </c>
      <c r="SRX51" t="s">
        <v>210</v>
      </c>
      <c r="SRY51" t="s">
        <v>210</v>
      </c>
      <c r="SRZ51" t="s">
        <v>210</v>
      </c>
      <c r="SSA51" t="s">
        <v>210</v>
      </c>
      <c r="SSB51" t="s">
        <v>210</v>
      </c>
      <c r="SSC51" t="s">
        <v>210</v>
      </c>
      <c r="SSD51" t="s">
        <v>210</v>
      </c>
      <c r="SSE51" t="s">
        <v>210</v>
      </c>
      <c r="SSF51" t="s">
        <v>210</v>
      </c>
      <c r="SSG51" t="s">
        <v>210</v>
      </c>
      <c r="SSH51" t="s">
        <v>210</v>
      </c>
      <c r="SSI51" t="s">
        <v>210</v>
      </c>
      <c r="SSJ51" t="s">
        <v>210</v>
      </c>
      <c r="SSK51" t="s">
        <v>210</v>
      </c>
      <c r="SSL51" t="s">
        <v>210</v>
      </c>
      <c r="SSM51" t="s">
        <v>210</v>
      </c>
      <c r="SSN51" t="s">
        <v>210</v>
      </c>
      <c r="SSO51" t="s">
        <v>210</v>
      </c>
      <c r="SSP51" t="s">
        <v>210</v>
      </c>
      <c r="SSQ51" t="s">
        <v>210</v>
      </c>
      <c r="SSR51" t="s">
        <v>210</v>
      </c>
      <c r="SSS51" t="s">
        <v>210</v>
      </c>
      <c r="SST51" t="s">
        <v>210</v>
      </c>
      <c r="SSU51" t="s">
        <v>210</v>
      </c>
      <c r="SSV51" t="s">
        <v>210</v>
      </c>
      <c r="SSW51" t="s">
        <v>210</v>
      </c>
      <c r="SSX51" t="s">
        <v>210</v>
      </c>
      <c r="SSY51" t="s">
        <v>210</v>
      </c>
      <c r="SSZ51" t="s">
        <v>210</v>
      </c>
      <c r="STA51" t="s">
        <v>210</v>
      </c>
      <c r="STB51" t="s">
        <v>210</v>
      </c>
      <c r="STC51" t="s">
        <v>210</v>
      </c>
      <c r="STD51" t="s">
        <v>210</v>
      </c>
      <c r="STE51" t="s">
        <v>210</v>
      </c>
      <c r="STF51" t="s">
        <v>210</v>
      </c>
      <c r="STG51" t="s">
        <v>210</v>
      </c>
      <c r="STH51" t="s">
        <v>210</v>
      </c>
      <c r="STI51" t="s">
        <v>210</v>
      </c>
      <c r="STJ51" t="s">
        <v>210</v>
      </c>
      <c r="STK51" t="s">
        <v>210</v>
      </c>
      <c r="STL51" t="s">
        <v>210</v>
      </c>
      <c r="STM51" t="s">
        <v>210</v>
      </c>
      <c r="STN51" t="s">
        <v>210</v>
      </c>
      <c r="STO51" t="s">
        <v>210</v>
      </c>
      <c r="STP51" t="s">
        <v>210</v>
      </c>
      <c r="STQ51" t="s">
        <v>210</v>
      </c>
      <c r="STR51" t="s">
        <v>210</v>
      </c>
      <c r="STS51" t="s">
        <v>210</v>
      </c>
      <c r="STT51" t="s">
        <v>210</v>
      </c>
      <c r="STU51" t="s">
        <v>210</v>
      </c>
      <c r="STV51" t="s">
        <v>210</v>
      </c>
      <c r="STW51" t="s">
        <v>210</v>
      </c>
      <c r="STX51" t="s">
        <v>210</v>
      </c>
      <c r="STY51" t="s">
        <v>210</v>
      </c>
      <c r="STZ51" t="s">
        <v>210</v>
      </c>
      <c r="SUA51" t="s">
        <v>210</v>
      </c>
      <c r="SUB51" t="s">
        <v>210</v>
      </c>
      <c r="SUC51" t="s">
        <v>210</v>
      </c>
      <c r="SUD51" t="s">
        <v>210</v>
      </c>
      <c r="SUE51" t="s">
        <v>210</v>
      </c>
      <c r="SUF51" t="s">
        <v>210</v>
      </c>
      <c r="SUG51" t="s">
        <v>210</v>
      </c>
      <c r="SUH51" t="s">
        <v>210</v>
      </c>
      <c r="SUI51" t="s">
        <v>210</v>
      </c>
      <c r="SUJ51" t="s">
        <v>210</v>
      </c>
      <c r="SUK51" t="s">
        <v>210</v>
      </c>
      <c r="SUL51" t="s">
        <v>210</v>
      </c>
      <c r="SUM51" t="s">
        <v>210</v>
      </c>
      <c r="SUN51" t="s">
        <v>210</v>
      </c>
      <c r="SUO51" t="s">
        <v>210</v>
      </c>
      <c r="SUP51" t="s">
        <v>210</v>
      </c>
      <c r="SUQ51" t="s">
        <v>210</v>
      </c>
      <c r="SUR51" t="s">
        <v>210</v>
      </c>
      <c r="SUS51" t="s">
        <v>210</v>
      </c>
      <c r="SUT51" t="s">
        <v>210</v>
      </c>
      <c r="SUU51" t="s">
        <v>210</v>
      </c>
      <c r="SUV51" t="s">
        <v>210</v>
      </c>
      <c r="SUW51" t="s">
        <v>210</v>
      </c>
      <c r="SUX51" t="s">
        <v>210</v>
      </c>
      <c r="SUY51" t="s">
        <v>210</v>
      </c>
      <c r="SUZ51" t="s">
        <v>210</v>
      </c>
      <c r="SVA51" t="s">
        <v>210</v>
      </c>
      <c r="SVB51" t="s">
        <v>210</v>
      </c>
      <c r="SVC51" t="s">
        <v>210</v>
      </c>
      <c r="SVD51" t="s">
        <v>210</v>
      </c>
      <c r="SVE51" t="s">
        <v>210</v>
      </c>
      <c r="SVF51" t="s">
        <v>210</v>
      </c>
      <c r="SVG51" t="s">
        <v>210</v>
      </c>
      <c r="SVH51" t="s">
        <v>210</v>
      </c>
      <c r="SVI51" t="s">
        <v>210</v>
      </c>
      <c r="SVJ51" t="s">
        <v>210</v>
      </c>
      <c r="SVK51" t="s">
        <v>210</v>
      </c>
      <c r="SVL51" t="s">
        <v>210</v>
      </c>
      <c r="SVM51" t="s">
        <v>210</v>
      </c>
      <c r="SVN51" t="s">
        <v>210</v>
      </c>
      <c r="SVO51" t="s">
        <v>210</v>
      </c>
      <c r="SVP51" t="s">
        <v>210</v>
      </c>
      <c r="SVQ51" t="s">
        <v>210</v>
      </c>
      <c r="SVR51" t="s">
        <v>210</v>
      </c>
      <c r="SVS51" t="s">
        <v>210</v>
      </c>
      <c r="SVT51" t="s">
        <v>210</v>
      </c>
      <c r="SVU51" t="s">
        <v>210</v>
      </c>
      <c r="SVV51" t="s">
        <v>210</v>
      </c>
      <c r="SVW51" t="s">
        <v>210</v>
      </c>
      <c r="SVX51" t="s">
        <v>210</v>
      </c>
      <c r="SVY51" t="s">
        <v>210</v>
      </c>
      <c r="SVZ51" t="s">
        <v>210</v>
      </c>
      <c r="SWA51" t="s">
        <v>210</v>
      </c>
      <c r="SWB51" t="s">
        <v>210</v>
      </c>
      <c r="SWC51" t="s">
        <v>210</v>
      </c>
      <c r="SWD51" t="s">
        <v>210</v>
      </c>
      <c r="SWE51" t="s">
        <v>210</v>
      </c>
      <c r="SWF51" t="s">
        <v>210</v>
      </c>
      <c r="SWG51" t="s">
        <v>210</v>
      </c>
      <c r="SWH51" t="s">
        <v>210</v>
      </c>
      <c r="SWI51" t="s">
        <v>210</v>
      </c>
      <c r="SWJ51" t="s">
        <v>210</v>
      </c>
      <c r="SWK51" t="s">
        <v>210</v>
      </c>
      <c r="SWL51" t="s">
        <v>210</v>
      </c>
      <c r="SWM51" t="s">
        <v>210</v>
      </c>
      <c r="SWN51" t="s">
        <v>210</v>
      </c>
      <c r="SWO51" t="s">
        <v>210</v>
      </c>
      <c r="SWP51" t="s">
        <v>210</v>
      </c>
      <c r="SWQ51" t="s">
        <v>210</v>
      </c>
      <c r="SWR51" t="s">
        <v>210</v>
      </c>
      <c r="SWS51" t="s">
        <v>210</v>
      </c>
      <c r="SWT51" t="s">
        <v>210</v>
      </c>
      <c r="SWU51" t="s">
        <v>210</v>
      </c>
      <c r="SWV51" t="s">
        <v>210</v>
      </c>
      <c r="SWW51" t="s">
        <v>210</v>
      </c>
      <c r="SWX51" t="s">
        <v>210</v>
      </c>
      <c r="SWY51" t="s">
        <v>210</v>
      </c>
      <c r="SWZ51" t="s">
        <v>210</v>
      </c>
      <c r="SXA51" t="s">
        <v>210</v>
      </c>
      <c r="SXB51" t="s">
        <v>210</v>
      </c>
      <c r="SXC51" t="s">
        <v>210</v>
      </c>
      <c r="SXD51" t="s">
        <v>210</v>
      </c>
      <c r="SXE51" t="s">
        <v>210</v>
      </c>
      <c r="SXF51" t="s">
        <v>210</v>
      </c>
      <c r="SXG51" t="s">
        <v>210</v>
      </c>
      <c r="SXH51" t="s">
        <v>210</v>
      </c>
      <c r="SXI51" t="s">
        <v>210</v>
      </c>
      <c r="SXJ51" t="s">
        <v>210</v>
      </c>
      <c r="SXK51" t="s">
        <v>210</v>
      </c>
      <c r="SXL51" t="s">
        <v>210</v>
      </c>
      <c r="SXM51" t="s">
        <v>210</v>
      </c>
      <c r="SXN51" t="s">
        <v>210</v>
      </c>
      <c r="SXO51" t="s">
        <v>210</v>
      </c>
      <c r="SXP51" t="s">
        <v>210</v>
      </c>
      <c r="SXQ51" t="s">
        <v>210</v>
      </c>
      <c r="SXR51" t="s">
        <v>210</v>
      </c>
      <c r="SXS51" t="s">
        <v>210</v>
      </c>
      <c r="SXT51" t="s">
        <v>210</v>
      </c>
      <c r="SXU51" t="s">
        <v>210</v>
      </c>
      <c r="SXV51" t="s">
        <v>210</v>
      </c>
      <c r="SXW51" t="s">
        <v>210</v>
      </c>
      <c r="SXX51" t="s">
        <v>210</v>
      </c>
      <c r="SXY51" t="s">
        <v>210</v>
      </c>
      <c r="SXZ51" t="s">
        <v>210</v>
      </c>
      <c r="SYA51" t="s">
        <v>210</v>
      </c>
      <c r="SYB51" t="s">
        <v>210</v>
      </c>
      <c r="SYC51" t="s">
        <v>210</v>
      </c>
      <c r="SYD51" t="s">
        <v>210</v>
      </c>
      <c r="SYE51" t="s">
        <v>210</v>
      </c>
      <c r="SYF51" t="s">
        <v>210</v>
      </c>
      <c r="SYG51" t="s">
        <v>210</v>
      </c>
      <c r="SYH51" t="s">
        <v>210</v>
      </c>
      <c r="SYI51" t="s">
        <v>210</v>
      </c>
      <c r="SYJ51" t="s">
        <v>210</v>
      </c>
      <c r="SYK51" t="s">
        <v>210</v>
      </c>
      <c r="SYL51" t="s">
        <v>210</v>
      </c>
      <c r="SYM51" t="s">
        <v>210</v>
      </c>
      <c r="SYN51" t="s">
        <v>210</v>
      </c>
      <c r="SYO51" t="s">
        <v>210</v>
      </c>
      <c r="SYP51" t="s">
        <v>210</v>
      </c>
      <c r="SYQ51" t="s">
        <v>210</v>
      </c>
      <c r="SYR51" t="s">
        <v>210</v>
      </c>
      <c r="SYS51" t="s">
        <v>210</v>
      </c>
      <c r="SYT51" t="s">
        <v>210</v>
      </c>
      <c r="SYU51" t="s">
        <v>210</v>
      </c>
      <c r="SYV51" t="s">
        <v>210</v>
      </c>
      <c r="SYW51" t="s">
        <v>210</v>
      </c>
      <c r="SYX51" t="s">
        <v>210</v>
      </c>
      <c r="SYY51" t="s">
        <v>210</v>
      </c>
      <c r="SYZ51" t="s">
        <v>210</v>
      </c>
      <c r="SZA51" t="s">
        <v>210</v>
      </c>
      <c r="SZB51" t="s">
        <v>210</v>
      </c>
      <c r="SZC51" t="s">
        <v>210</v>
      </c>
      <c r="SZD51" t="s">
        <v>210</v>
      </c>
      <c r="SZE51" t="s">
        <v>210</v>
      </c>
      <c r="SZF51" t="s">
        <v>210</v>
      </c>
      <c r="SZG51" t="s">
        <v>210</v>
      </c>
      <c r="SZH51" t="s">
        <v>210</v>
      </c>
      <c r="SZI51" t="s">
        <v>210</v>
      </c>
      <c r="SZJ51" t="s">
        <v>210</v>
      </c>
      <c r="SZK51" t="s">
        <v>210</v>
      </c>
      <c r="SZL51" t="s">
        <v>210</v>
      </c>
      <c r="SZM51" t="s">
        <v>210</v>
      </c>
      <c r="SZN51" t="s">
        <v>210</v>
      </c>
      <c r="SZO51" t="s">
        <v>210</v>
      </c>
      <c r="SZP51" t="s">
        <v>210</v>
      </c>
      <c r="SZQ51" t="s">
        <v>210</v>
      </c>
      <c r="SZR51" t="s">
        <v>210</v>
      </c>
      <c r="SZS51" t="s">
        <v>210</v>
      </c>
      <c r="SZT51" t="s">
        <v>210</v>
      </c>
      <c r="SZU51" t="s">
        <v>210</v>
      </c>
      <c r="SZV51" t="s">
        <v>210</v>
      </c>
      <c r="SZW51" t="s">
        <v>210</v>
      </c>
      <c r="SZX51" t="s">
        <v>210</v>
      </c>
      <c r="SZY51" t="s">
        <v>210</v>
      </c>
      <c r="SZZ51" t="s">
        <v>210</v>
      </c>
      <c r="TAA51" t="s">
        <v>210</v>
      </c>
      <c r="TAB51" t="s">
        <v>210</v>
      </c>
      <c r="TAC51" t="s">
        <v>210</v>
      </c>
      <c r="TAD51" t="s">
        <v>210</v>
      </c>
      <c r="TAE51" t="s">
        <v>210</v>
      </c>
      <c r="TAF51" t="s">
        <v>210</v>
      </c>
      <c r="TAG51" t="s">
        <v>210</v>
      </c>
      <c r="TAH51" t="s">
        <v>210</v>
      </c>
      <c r="TAI51" t="s">
        <v>210</v>
      </c>
      <c r="TAJ51" t="s">
        <v>210</v>
      </c>
      <c r="TAK51" t="s">
        <v>210</v>
      </c>
      <c r="TAL51" t="s">
        <v>210</v>
      </c>
      <c r="TAM51" t="s">
        <v>210</v>
      </c>
      <c r="TAN51" t="s">
        <v>210</v>
      </c>
      <c r="TAO51" t="s">
        <v>210</v>
      </c>
      <c r="TAP51" t="s">
        <v>210</v>
      </c>
      <c r="TAQ51" t="s">
        <v>210</v>
      </c>
      <c r="TAR51" t="s">
        <v>210</v>
      </c>
      <c r="TAS51" t="s">
        <v>210</v>
      </c>
      <c r="TAT51" t="s">
        <v>210</v>
      </c>
      <c r="TAU51" t="s">
        <v>210</v>
      </c>
      <c r="TAV51" t="s">
        <v>210</v>
      </c>
      <c r="TAW51" t="s">
        <v>210</v>
      </c>
      <c r="TAX51" t="s">
        <v>210</v>
      </c>
      <c r="TAY51" t="s">
        <v>210</v>
      </c>
      <c r="TAZ51" t="s">
        <v>210</v>
      </c>
      <c r="TBA51" t="s">
        <v>210</v>
      </c>
      <c r="TBB51" t="s">
        <v>210</v>
      </c>
      <c r="TBC51" t="s">
        <v>210</v>
      </c>
      <c r="TBD51" t="s">
        <v>210</v>
      </c>
      <c r="TBE51" t="s">
        <v>210</v>
      </c>
      <c r="TBF51" t="s">
        <v>210</v>
      </c>
      <c r="TBG51" t="s">
        <v>210</v>
      </c>
      <c r="TBH51" t="s">
        <v>210</v>
      </c>
      <c r="TBI51" t="s">
        <v>210</v>
      </c>
      <c r="TBJ51" t="s">
        <v>210</v>
      </c>
      <c r="TBK51" t="s">
        <v>210</v>
      </c>
      <c r="TBL51" t="s">
        <v>210</v>
      </c>
      <c r="TBM51" t="s">
        <v>210</v>
      </c>
      <c r="TBN51" t="s">
        <v>210</v>
      </c>
      <c r="TBO51" t="s">
        <v>210</v>
      </c>
      <c r="TBP51" t="s">
        <v>210</v>
      </c>
      <c r="TBQ51" t="s">
        <v>210</v>
      </c>
      <c r="TBR51" t="s">
        <v>210</v>
      </c>
      <c r="TBS51" t="s">
        <v>210</v>
      </c>
      <c r="TBT51" t="s">
        <v>210</v>
      </c>
      <c r="TBU51" t="s">
        <v>210</v>
      </c>
      <c r="TBV51" t="s">
        <v>210</v>
      </c>
      <c r="TBW51" t="s">
        <v>210</v>
      </c>
      <c r="TBX51" t="s">
        <v>210</v>
      </c>
      <c r="TBY51" t="s">
        <v>210</v>
      </c>
      <c r="TBZ51" t="s">
        <v>210</v>
      </c>
      <c r="TCA51" t="s">
        <v>210</v>
      </c>
      <c r="TCB51" t="s">
        <v>210</v>
      </c>
      <c r="TCC51" t="s">
        <v>210</v>
      </c>
      <c r="TCD51" t="s">
        <v>210</v>
      </c>
      <c r="TCE51" t="s">
        <v>210</v>
      </c>
      <c r="TCF51" t="s">
        <v>210</v>
      </c>
      <c r="TCG51" t="s">
        <v>210</v>
      </c>
      <c r="TCH51" t="s">
        <v>210</v>
      </c>
      <c r="TCI51" t="s">
        <v>210</v>
      </c>
      <c r="TCJ51" t="s">
        <v>210</v>
      </c>
      <c r="TCK51" t="s">
        <v>210</v>
      </c>
      <c r="TCL51" t="s">
        <v>210</v>
      </c>
      <c r="TCM51" t="s">
        <v>210</v>
      </c>
      <c r="TCN51" t="s">
        <v>210</v>
      </c>
      <c r="TCO51" t="s">
        <v>210</v>
      </c>
      <c r="TCP51" t="s">
        <v>210</v>
      </c>
      <c r="TCQ51" t="s">
        <v>210</v>
      </c>
      <c r="TCR51" t="s">
        <v>210</v>
      </c>
      <c r="TCS51" t="s">
        <v>210</v>
      </c>
      <c r="TCT51" t="s">
        <v>210</v>
      </c>
      <c r="TCU51" t="s">
        <v>210</v>
      </c>
      <c r="TCV51" t="s">
        <v>210</v>
      </c>
      <c r="TCW51" t="s">
        <v>210</v>
      </c>
      <c r="TCX51" t="s">
        <v>210</v>
      </c>
      <c r="TCY51" t="s">
        <v>210</v>
      </c>
      <c r="TCZ51" t="s">
        <v>210</v>
      </c>
      <c r="TDA51" t="s">
        <v>210</v>
      </c>
      <c r="TDB51" t="s">
        <v>210</v>
      </c>
      <c r="TDC51" t="s">
        <v>210</v>
      </c>
      <c r="TDD51" t="s">
        <v>210</v>
      </c>
      <c r="TDE51" t="s">
        <v>210</v>
      </c>
      <c r="TDF51" t="s">
        <v>210</v>
      </c>
      <c r="TDG51" t="s">
        <v>210</v>
      </c>
      <c r="TDH51" t="s">
        <v>210</v>
      </c>
      <c r="TDI51" t="s">
        <v>210</v>
      </c>
      <c r="TDJ51" t="s">
        <v>210</v>
      </c>
      <c r="TDK51" t="s">
        <v>210</v>
      </c>
      <c r="TDL51" t="s">
        <v>210</v>
      </c>
      <c r="TDM51" t="s">
        <v>210</v>
      </c>
      <c r="TDN51" t="s">
        <v>210</v>
      </c>
      <c r="TDO51" t="s">
        <v>210</v>
      </c>
      <c r="TDP51" t="s">
        <v>210</v>
      </c>
      <c r="TDQ51" t="s">
        <v>210</v>
      </c>
      <c r="TDR51" t="s">
        <v>210</v>
      </c>
      <c r="TDS51" t="s">
        <v>210</v>
      </c>
      <c r="TDT51" t="s">
        <v>210</v>
      </c>
      <c r="TDU51" t="s">
        <v>210</v>
      </c>
      <c r="TDV51" t="s">
        <v>210</v>
      </c>
      <c r="TDW51" t="s">
        <v>210</v>
      </c>
      <c r="TDX51" t="s">
        <v>210</v>
      </c>
      <c r="TDY51" t="s">
        <v>210</v>
      </c>
      <c r="TDZ51" t="s">
        <v>210</v>
      </c>
      <c r="TEA51" t="s">
        <v>210</v>
      </c>
      <c r="TEB51" t="s">
        <v>210</v>
      </c>
      <c r="TEC51" t="s">
        <v>210</v>
      </c>
      <c r="TED51" t="s">
        <v>210</v>
      </c>
      <c r="TEE51" t="s">
        <v>210</v>
      </c>
      <c r="TEF51" t="s">
        <v>210</v>
      </c>
      <c r="TEG51" t="s">
        <v>210</v>
      </c>
      <c r="TEH51" t="s">
        <v>210</v>
      </c>
      <c r="TEI51" t="s">
        <v>210</v>
      </c>
      <c r="TEJ51" t="s">
        <v>210</v>
      </c>
      <c r="TEK51" t="s">
        <v>210</v>
      </c>
      <c r="TEL51" t="s">
        <v>210</v>
      </c>
      <c r="TEM51" t="s">
        <v>210</v>
      </c>
      <c r="TEN51" t="s">
        <v>210</v>
      </c>
      <c r="TEO51" t="s">
        <v>210</v>
      </c>
      <c r="TEP51" t="s">
        <v>210</v>
      </c>
      <c r="TEQ51" t="s">
        <v>210</v>
      </c>
      <c r="TER51" t="s">
        <v>210</v>
      </c>
      <c r="TES51" t="s">
        <v>210</v>
      </c>
      <c r="TET51" t="s">
        <v>210</v>
      </c>
      <c r="TEU51" t="s">
        <v>210</v>
      </c>
      <c r="TEV51" t="s">
        <v>210</v>
      </c>
      <c r="TEW51" t="s">
        <v>210</v>
      </c>
      <c r="TEX51" t="s">
        <v>210</v>
      </c>
      <c r="TEY51" t="s">
        <v>210</v>
      </c>
      <c r="TEZ51" t="s">
        <v>210</v>
      </c>
      <c r="TFA51" t="s">
        <v>210</v>
      </c>
      <c r="TFB51" t="s">
        <v>210</v>
      </c>
      <c r="TFC51" t="s">
        <v>210</v>
      </c>
      <c r="TFD51" t="s">
        <v>210</v>
      </c>
      <c r="TFE51" t="s">
        <v>210</v>
      </c>
      <c r="TFF51" t="s">
        <v>210</v>
      </c>
      <c r="TFG51" t="s">
        <v>210</v>
      </c>
      <c r="TFH51" t="s">
        <v>210</v>
      </c>
      <c r="TFI51" t="s">
        <v>210</v>
      </c>
      <c r="TFJ51" t="s">
        <v>210</v>
      </c>
      <c r="TFK51" t="s">
        <v>210</v>
      </c>
      <c r="TFL51" t="s">
        <v>210</v>
      </c>
      <c r="TFM51" t="s">
        <v>210</v>
      </c>
      <c r="TFN51" t="s">
        <v>210</v>
      </c>
      <c r="TFO51" t="s">
        <v>210</v>
      </c>
      <c r="TFP51" t="s">
        <v>210</v>
      </c>
      <c r="TFQ51" t="s">
        <v>210</v>
      </c>
      <c r="TFR51" t="s">
        <v>210</v>
      </c>
      <c r="TFS51" t="s">
        <v>210</v>
      </c>
      <c r="TFT51" t="s">
        <v>210</v>
      </c>
      <c r="TFU51" t="s">
        <v>210</v>
      </c>
      <c r="TFV51" t="s">
        <v>210</v>
      </c>
      <c r="TFW51" t="s">
        <v>210</v>
      </c>
      <c r="TFX51" t="s">
        <v>210</v>
      </c>
      <c r="TFY51" t="s">
        <v>210</v>
      </c>
      <c r="TFZ51" t="s">
        <v>210</v>
      </c>
      <c r="TGA51" t="s">
        <v>210</v>
      </c>
      <c r="TGB51" t="s">
        <v>210</v>
      </c>
      <c r="TGC51" t="s">
        <v>210</v>
      </c>
      <c r="TGD51" t="s">
        <v>210</v>
      </c>
      <c r="TGE51" t="s">
        <v>210</v>
      </c>
      <c r="TGF51" t="s">
        <v>210</v>
      </c>
      <c r="TGG51" t="s">
        <v>210</v>
      </c>
      <c r="TGH51" t="s">
        <v>210</v>
      </c>
      <c r="TGI51" t="s">
        <v>210</v>
      </c>
      <c r="TGJ51" t="s">
        <v>210</v>
      </c>
      <c r="TGK51" t="s">
        <v>210</v>
      </c>
      <c r="TGL51" t="s">
        <v>210</v>
      </c>
      <c r="TGM51" t="s">
        <v>210</v>
      </c>
      <c r="TGN51" t="s">
        <v>210</v>
      </c>
      <c r="TGO51" t="s">
        <v>210</v>
      </c>
      <c r="TGP51" t="s">
        <v>210</v>
      </c>
      <c r="TGQ51" t="s">
        <v>210</v>
      </c>
      <c r="TGR51" t="s">
        <v>210</v>
      </c>
      <c r="TGS51" t="s">
        <v>210</v>
      </c>
      <c r="TGT51" t="s">
        <v>210</v>
      </c>
      <c r="TGU51" t="s">
        <v>210</v>
      </c>
      <c r="TGV51" t="s">
        <v>210</v>
      </c>
      <c r="TGW51" t="s">
        <v>210</v>
      </c>
      <c r="TGX51" t="s">
        <v>210</v>
      </c>
      <c r="TGY51" t="s">
        <v>210</v>
      </c>
      <c r="TGZ51" t="s">
        <v>210</v>
      </c>
      <c r="THA51" t="s">
        <v>210</v>
      </c>
      <c r="THB51" t="s">
        <v>210</v>
      </c>
      <c r="THC51" t="s">
        <v>210</v>
      </c>
      <c r="THD51" t="s">
        <v>210</v>
      </c>
      <c r="THE51" t="s">
        <v>210</v>
      </c>
      <c r="THF51" t="s">
        <v>210</v>
      </c>
      <c r="THG51" t="s">
        <v>210</v>
      </c>
      <c r="THH51" t="s">
        <v>210</v>
      </c>
      <c r="THI51" t="s">
        <v>210</v>
      </c>
      <c r="THJ51" t="s">
        <v>210</v>
      </c>
      <c r="THK51" t="s">
        <v>210</v>
      </c>
      <c r="THL51" t="s">
        <v>210</v>
      </c>
      <c r="THM51" t="s">
        <v>210</v>
      </c>
      <c r="THN51" t="s">
        <v>210</v>
      </c>
      <c r="THO51" t="s">
        <v>210</v>
      </c>
      <c r="THP51" t="s">
        <v>210</v>
      </c>
      <c r="THQ51" t="s">
        <v>210</v>
      </c>
      <c r="THR51" t="s">
        <v>210</v>
      </c>
      <c r="THS51" t="s">
        <v>210</v>
      </c>
      <c r="THT51" t="s">
        <v>210</v>
      </c>
      <c r="THU51" t="s">
        <v>210</v>
      </c>
      <c r="THV51" t="s">
        <v>210</v>
      </c>
      <c r="THW51" t="s">
        <v>210</v>
      </c>
      <c r="THX51" t="s">
        <v>210</v>
      </c>
      <c r="THY51" t="s">
        <v>210</v>
      </c>
      <c r="THZ51" t="s">
        <v>210</v>
      </c>
      <c r="TIA51" t="s">
        <v>210</v>
      </c>
      <c r="TIB51" t="s">
        <v>210</v>
      </c>
      <c r="TIC51" t="s">
        <v>210</v>
      </c>
      <c r="TID51" t="s">
        <v>210</v>
      </c>
      <c r="TIE51" t="s">
        <v>210</v>
      </c>
      <c r="TIF51" t="s">
        <v>210</v>
      </c>
      <c r="TIG51" t="s">
        <v>210</v>
      </c>
      <c r="TIH51" t="s">
        <v>210</v>
      </c>
      <c r="TII51" t="s">
        <v>210</v>
      </c>
      <c r="TIJ51" t="s">
        <v>210</v>
      </c>
      <c r="TIK51" t="s">
        <v>210</v>
      </c>
      <c r="TIL51" t="s">
        <v>210</v>
      </c>
      <c r="TIM51" t="s">
        <v>210</v>
      </c>
      <c r="TIN51" t="s">
        <v>210</v>
      </c>
      <c r="TIO51" t="s">
        <v>210</v>
      </c>
      <c r="TIP51" t="s">
        <v>210</v>
      </c>
      <c r="TIQ51" t="s">
        <v>210</v>
      </c>
      <c r="TIR51" t="s">
        <v>210</v>
      </c>
      <c r="TIS51" t="s">
        <v>210</v>
      </c>
      <c r="TIT51" t="s">
        <v>210</v>
      </c>
      <c r="TIU51" t="s">
        <v>210</v>
      </c>
      <c r="TIV51" t="s">
        <v>210</v>
      </c>
      <c r="TIW51" t="s">
        <v>210</v>
      </c>
      <c r="TIX51" t="s">
        <v>210</v>
      </c>
      <c r="TIY51" t="s">
        <v>210</v>
      </c>
      <c r="TIZ51" t="s">
        <v>210</v>
      </c>
      <c r="TJA51" t="s">
        <v>210</v>
      </c>
      <c r="TJB51" t="s">
        <v>210</v>
      </c>
      <c r="TJC51" t="s">
        <v>210</v>
      </c>
      <c r="TJD51" t="s">
        <v>210</v>
      </c>
      <c r="TJE51" t="s">
        <v>210</v>
      </c>
      <c r="TJF51" t="s">
        <v>210</v>
      </c>
      <c r="TJG51" t="s">
        <v>210</v>
      </c>
      <c r="TJH51" t="s">
        <v>210</v>
      </c>
      <c r="TJI51" t="s">
        <v>210</v>
      </c>
      <c r="TJJ51" t="s">
        <v>210</v>
      </c>
      <c r="TJK51" t="s">
        <v>210</v>
      </c>
      <c r="TJL51" t="s">
        <v>210</v>
      </c>
      <c r="TJM51" t="s">
        <v>210</v>
      </c>
      <c r="TJN51" t="s">
        <v>210</v>
      </c>
      <c r="TJO51" t="s">
        <v>210</v>
      </c>
      <c r="TJP51" t="s">
        <v>210</v>
      </c>
      <c r="TJQ51" t="s">
        <v>210</v>
      </c>
      <c r="TJR51" t="s">
        <v>210</v>
      </c>
      <c r="TJS51" t="s">
        <v>210</v>
      </c>
      <c r="TJT51" t="s">
        <v>210</v>
      </c>
      <c r="TJU51" t="s">
        <v>210</v>
      </c>
      <c r="TJV51" t="s">
        <v>210</v>
      </c>
      <c r="TJW51" t="s">
        <v>210</v>
      </c>
      <c r="TJX51" t="s">
        <v>210</v>
      </c>
      <c r="TJY51" t="s">
        <v>210</v>
      </c>
      <c r="TJZ51" t="s">
        <v>210</v>
      </c>
      <c r="TKA51" t="s">
        <v>210</v>
      </c>
      <c r="TKB51" t="s">
        <v>210</v>
      </c>
      <c r="TKC51" t="s">
        <v>210</v>
      </c>
      <c r="TKD51" t="s">
        <v>210</v>
      </c>
      <c r="TKE51" t="s">
        <v>210</v>
      </c>
      <c r="TKF51" t="s">
        <v>210</v>
      </c>
      <c r="TKG51" t="s">
        <v>210</v>
      </c>
      <c r="TKH51" t="s">
        <v>210</v>
      </c>
      <c r="TKI51" t="s">
        <v>210</v>
      </c>
      <c r="TKJ51" t="s">
        <v>210</v>
      </c>
      <c r="TKK51" t="s">
        <v>210</v>
      </c>
      <c r="TKL51" t="s">
        <v>210</v>
      </c>
      <c r="TKM51" t="s">
        <v>210</v>
      </c>
      <c r="TKN51" t="s">
        <v>210</v>
      </c>
      <c r="TKO51" t="s">
        <v>210</v>
      </c>
      <c r="TKP51" t="s">
        <v>210</v>
      </c>
      <c r="TKQ51" t="s">
        <v>210</v>
      </c>
      <c r="TKR51" t="s">
        <v>210</v>
      </c>
      <c r="TKS51" t="s">
        <v>210</v>
      </c>
      <c r="TKT51" t="s">
        <v>210</v>
      </c>
      <c r="TKU51" t="s">
        <v>210</v>
      </c>
      <c r="TKV51" t="s">
        <v>210</v>
      </c>
      <c r="TKW51" t="s">
        <v>210</v>
      </c>
      <c r="TKX51" t="s">
        <v>210</v>
      </c>
      <c r="TKY51" t="s">
        <v>210</v>
      </c>
      <c r="TKZ51" t="s">
        <v>210</v>
      </c>
      <c r="TLA51" t="s">
        <v>210</v>
      </c>
      <c r="TLB51" t="s">
        <v>210</v>
      </c>
      <c r="TLC51" t="s">
        <v>210</v>
      </c>
      <c r="TLD51" t="s">
        <v>210</v>
      </c>
      <c r="TLE51" t="s">
        <v>210</v>
      </c>
      <c r="TLF51" t="s">
        <v>210</v>
      </c>
      <c r="TLG51" t="s">
        <v>210</v>
      </c>
      <c r="TLH51" t="s">
        <v>210</v>
      </c>
      <c r="TLI51" t="s">
        <v>210</v>
      </c>
      <c r="TLJ51" t="s">
        <v>210</v>
      </c>
      <c r="TLK51" t="s">
        <v>210</v>
      </c>
      <c r="TLL51" t="s">
        <v>210</v>
      </c>
      <c r="TLM51" t="s">
        <v>210</v>
      </c>
      <c r="TLN51" t="s">
        <v>210</v>
      </c>
      <c r="TLO51" t="s">
        <v>210</v>
      </c>
      <c r="TLP51" t="s">
        <v>210</v>
      </c>
      <c r="TLQ51" t="s">
        <v>210</v>
      </c>
      <c r="TLR51" t="s">
        <v>210</v>
      </c>
      <c r="TLS51" t="s">
        <v>210</v>
      </c>
      <c r="TLT51" t="s">
        <v>210</v>
      </c>
      <c r="TLU51" t="s">
        <v>210</v>
      </c>
      <c r="TLV51" t="s">
        <v>210</v>
      </c>
      <c r="TLW51" t="s">
        <v>210</v>
      </c>
      <c r="TLX51" t="s">
        <v>210</v>
      </c>
      <c r="TLY51" t="s">
        <v>210</v>
      </c>
      <c r="TLZ51" t="s">
        <v>210</v>
      </c>
      <c r="TMA51" t="s">
        <v>210</v>
      </c>
      <c r="TMB51" t="s">
        <v>210</v>
      </c>
      <c r="TMC51" t="s">
        <v>210</v>
      </c>
      <c r="TMD51" t="s">
        <v>210</v>
      </c>
      <c r="TME51" t="s">
        <v>210</v>
      </c>
      <c r="TMF51" t="s">
        <v>210</v>
      </c>
      <c r="TMG51" t="s">
        <v>210</v>
      </c>
      <c r="TMH51" t="s">
        <v>210</v>
      </c>
      <c r="TMI51" t="s">
        <v>210</v>
      </c>
      <c r="TMJ51" t="s">
        <v>210</v>
      </c>
      <c r="TMK51" t="s">
        <v>210</v>
      </c>
      <c r="TML51" t="s">
        <v>210</v>
      </c>
      <c r="TMM51" t="s">
        <v>210</v>
      </c>
      <c r="TMN51" t="s">
        <v>210</v>
      </c>
      <c r="TMO51" t="s">
        <v>210</v>
      </c>
      <c r="TMP51" t="s">
        <v>210</v>
      </c>
      <c r="TMQ51" t="s">
        <v>210</v>
      </c>
      <c r="TMR51" t="s">
        <v>210</v>
      </c>
      <c r="TMS51" t="s">
        <v>210</v>
      </c>
      <c r="TMT51" t="s">
        <v>210</v>
      </c>
      <c r="TMU51" t="s">
        <v>210</v>
      </c>
      <c r="TMV51" t="s">
        <v>210</v>
      </c>
      <c r="TMW51" t="s">
        <v>210</v>
      </c>
      <c r="TMX51" t="s">
        <v>210</v>
      </c>
      <c r="TMY51" t="s">
        <v>210</v>
      </c>
      <c r="TMZ51" t="s">
        <v>210</v>
      </c>
      <c r="TNA51" t="s">
        <v>210</v>
      </c>
      <c r="TNB51" t="s">
        <v>210</v>
      </c>
      <c r="TNC51" t="s">
        <v>210</v>
      </c>
      <c r="TND51" t="s">
        <v>210</v>
      </c>
      <c r="TNE51" t="s">
        <v>210</v>
      </c>
      <c r="TNF51" t="s">
        <v>210</v>
      </c>
      <c r="TNG51" t="s">
        <v>210</v>
      </c>
      <c r="TNH51" t="s">
        <v>210</v>
      </c>
      <c r="TNI51" t="s">
        <v>210</v>
      </c>
      <c r="TNJ51" t="s">
        <v>210</v>
      </c>
      <c r="TNK51" t="s">
        <v>210</v>
      </c>
      <c r="TNL51" t="s">
        <v>210</v>
      </c>
      <c r="TNM51" t="s">
        <v>210</v>
      </c>
      <c r="TNN51" t="s">
        <v>210</v>
      </c>
      <c r="TNO51" t="s">
        <v>210</v>
      </c>
      <c r="TNP51" t="s">
        <v>210</v>
      </c>
      <c r="TNQ51" t="s">
        <v>210</v>
      </c>
      <c r="TNR51" t="s">
        <v>210</v>
      </c>
      <c r="TNS51" t="s">
        <v>210</v>
      </c>
      <c r="TNT51" t="s">
        <v>210</v>
      </c>
      <c r="TNU51" t="s">
        <v>210</v>
      </c>
      <c r="TNV51" t="s">
        <v>210</v>
      </c>
      <c r="TNW51" t="s">
        <v>210</v>
      </c>
      <c r="TNX51" t="s">
        <v>210</v>
      </c>
      <c r="TNY51" t="s">
        <v>210</v>
      </c>
      <c r="TNZ51" t="s">
        <v>210</v>
      </c>
      <c r="TOA51" t="s">
        <v>210</v>
      </c>
      <c r="TOB51" t="s">
        <v>210</v>
      </c>
      <c r="TOC51" t="s">
        <v>210</v>
      </c>
      <c r="TOD51" t="s">
        <v>210</v>
      </c>
      <c r="TOE51" t="s">
        <v>210</v>
      </c>
      <c r="TOF51" t="s">
        <v>210</v>
      </c>
      <c r="TOG51" t="s">
        <v>210</v>
      </c>
      <c r="TOH51" t="s">
        <v>210</v>
      </c>
      <c r="TOI51" t="s">
        <v>210</v>
      </c>
      <c r="TOJ51" t="s">
        <v>210</v>
      </c>
      <c r="TOK51" t="s">
        <v>210</v>
      </c>
      <c r="TOL51" t="s">
        <v>210</v>
      </c>
      <c r="TOM51" t="s">
        <v>210</v>
      </c>
      <c r="TON51" t="s">
        <v>210</v>
      </c>
      <c r="TOO51" t="s">
        <v>210</v>
      </c>
      <c r="TOP51" t="s">
        <v>210</v>
      </c>
      <c r="TOQ51" t="s">
        <v>210</v>
      </c>
      <c r="TOR51" t="s">
        <v>210</v>
      </c>
      <c r="TOS51" t="s">
        <v>210</v>
      </c>
      <c r="TOT51" t="s">
        <v>210</v>
      </c>
      <c r="TOU51" t="s">
        <v>210</v>
      </c>
      <c r="TOV51" t="s">
        <v>210</v>
      </c>
      <c r="TOW51" t="s">
        <v>210</v>
      </c>
      <c r="TOX51" t="s">
        <v>210</v>
      </c>
      <c r="TOY51" t="s">
        <v>210</v>
      </c>
      <c r="TOZ51" t="s">
        <v>210</v>
      </c>
      <c r="TPA51" t="s">
        <v>210</v>
      </c>
      <c r="TPB51" t="s">
        <v>210</v>
      </c>
      <c r="TPC51" t="s">
        <v>210</v>
      </c>
      <c r="TPD51" t="s">
        <v>210</v>
      </c>
      <c r="TPE51" t="s">
        <v>210</v>
      </c>
      <c r="TPF51" t="s">
        <v>210</v>
      </c>
      <c r="TPG51" t="s">
        <v>210</v>
      </c>
      <c r="TPH51" t="s">
        <v>210</v>
      </c>
      <c r="TPI51" t="s">
        <v>210</v>
      </c>
      <c r="TPJ51" t="s">
        <v>210</v>
      </c>
      <c r="TPK51" t="s">
        <v>210</v>
      </c>
      <c r="TPL51" t="s">
        <v>210</v>
      </c>
      <c r="TPM51" t="s">
        <v>210</v>
      </c>
      <c r="TPN51" t="s">
        <v>210</v>
      </c>
      <c r="TPO51" t="s">
        <v>210</v>
      </c>
      <c r="TPP51" t="s">
        <v>210</v>
      </c>
      <c r="TPQ51" t="s">
        <v>210</v>
      </c>
      <c r="TPR51" t="s">
        <v>210</v>
      </c>
      <c r="TPS51" t="s">
        <v>210</v>
      </c>
      <c r="TPT51" t="s">
        <v>210</v>
      </c>
      <c r="TPU51" t="s">
        <v>210</v>
      </c>
      <c r="TPV51" t="s">
        <v>210</v>
      </c>
      <c r="TPW51" t="s">
        <v>210</v>
      </c>
      <c r="TPX51" t="s">
        <v>210</v>
      </c>
      <c r="TPY51" t="s">
        <v>210</v>
      </c>
      <c r="TPZ51" t="s">
        <v>210</v>
      </c>
      <c r="TQA51" t="s">
        <v>210</v>
      </c>
      <c r="TQB51" t="s">
        <v>210</v>
      </c>
      <c r="TQC51" t="s">
        <v>210</v>
      </c>
      <c r="TQD51" t="s">
        <v>210</v>
      </c>
      <c r="TQE51" t="s">
        <v>210</v>
      </c>
      <c r="TQF51" t="s">
        <v>210</v>
      </c>
      <c r="TQG51" t="s">
        <v>210</v>
      </c>
      <c r="TQH51" t="s">
        <v>210</v>
      </c>
      <c r="TQI51" t="s">
        <v>210</v>
      </c>
      <c r="TQJ51" t="s">
        <v>210</v>
      </c>
      <c r="TQK51" t="s">
        <v>210</v>
      </c>
      <c r="TQL51" t="s">
        <v>210</v>
      </c>
      <c r="TQM51" t="s">
        <v>210</v>
      </c>
      <c r="TQN51" t="s">
        <v>210</v>
      </c>
      <c r="TQO51" t="s">
        <v>210</v>
      </c>
      <c r="TQP51" t="s">
        <v>210</v>
      </c>
      <c r="TQQ51" t="s">
        <v>210</v>
      </c>
      <c r="TQR51" t="s">
        <v>210</v>
      </c>
      <c r="TQS51" t="s">
        <v>210</v>
      </c>
      <c r="TQT51" t="s">
        <v>210</v>
      </c>
      <c r="TQU51" t="s">
        <v>210</v>
      </c>
      <c r="TQV51" t="s">
        <v>210</v>
      </c>
      <c r="TQW51" t="s">
        <v>210</v>
      </c>
      <c r="TQX51" t="s">
        <v>210</v>
      </c>
      <c r="TQY51" t="s">
        <v>210</v>
      </c>
      <c r="TQZ51" t="s">
        <v>210</v>
      </c>
      <c r="TRA51" t="s">
        <v>210</v>
      </c>
      <c r="TRB51" t="s">
        <v>210</v>
      </c>
      <c r="TRC51" t="s">
        <v>210</v>
      </c>
      <c r="TRD51" t="s">
        <v>210</v>
      </c>
      <c r="TRE51" t="s">
        <v>210</v>
      </c>
      <c r="TRF51" t="s">
        <v>210</v>
      </c>
      <c r="TRG51" t="s">
        <v>210</v>
      </c>
      <c r="TRH51" t="s">
        <v>210</v>
      </c>
      <c r="TRI51" t="s">
        <v>210</v>
      </c>
      <c r="TRJ51" t="s">
        <v>210</v>
      </c>
      <c r="TRK51" t="s">
        <v>210</v>
      </c>
      <c r="TRL51" t="s">
        <v>210</v>
      </c>
      <c r="TRM51" t="s">
        <v>210</v>
      </c>
      <c r="TRN51" t="s">
        <v>210</v>
      </c>
      <c r="TRO51" t="s">
        <v>210</v>
      </c>
      <c r="TRP51" t="s">
        <v>210</v>
      </c>
      <c r="TRQ51" t="s">
        <v>210</v>
      </c>
      <c r="TRR51" t="s">
        <v>210</v>
      </c>
      <c r="TRS51" t="s">
        <v>210</v>
      </c>
      <c r="TRT51" t="s">
        <v>210</v>
      </c>
      <c r="TRU51" t="s">
        <v>210</v>
      </c>
      <c r="TRV51" t="s">
        <v>210</v>
      </c>
      <c r="TRW51" t="s">
        <v>210</v>
      </c>
      <c r="TRX51" t="s">
        <v>210</v>
      </c>
      <c r="TRY51" t="s">
        <v>210</v>
      </c>
      <c r="TRZ51" t="s">
        <v>210</v>
      </c>
      <c r="TSA51" t="s">
        <v>210</v>
      </c>
      <c r="TSB51" t="s">
        <v>210</v>
      </c>
      <c r="TSC51" t="s">
        <v>210</v>
      </c>
      <c r="TSD51" t="s">
        <v>210</v>
      </c>
      <c r="TSE51" t="s">
        <v>210</v>
      </c>
      <c r="TSF51" t="s">
        <v>210</v>
      </c>
      <c r="TSG51" t="s">
        <v>210</v>
      </c>
      <c r="TSH51" t="s">
        <v>210</v>
      </c>
      <c r="TSI51" t="s">
        <v>210</v>
      </c>
      <c r="TSJ51" t="s">
        <v>210</v>
      </c>
      <c r="TSK51" t="s">
        <v>210</v>
      </c>
      <c r="TSL51" t="s">
        <v>210</v>
      </c>
      <c r="TSM51" t="s">
        <v>210</v>
      </c>
      <c r="TSN51" t="s">
        <v>210</v>
      </c>
      <c r="TSO51" t="s">
        <v>210</v>
      </c>
      <c r="TSP51" t="s">
        <v>210</v>
      </c>
      <c r="TSQ51" t="s">
        <v>210</v>
      </c>
      <c r="TSR51" t="s">
        <v>210</v>
      </c>
      <c r="TSS51" t="s">
        <v>210</v>
      </c>
      <c r="TST51" t="s">
        <v>210</v>
      </c>
      <c r="TSU51" t="s">
        <v>210</v>
      </c>
      <c r="TSV51" t="s">
        <v>210</v>
      </c>
      <c r="TSW51" t="s">
        <v>210</v>
      </c>
      <c r="TSX51" t="s">
        <v>210</v>
      </c>
      <c r="TSY51" t="s">
        <v>210</v>
      </c>
      <c r="TSZ51" t="s">
        <v>210</v>
      </c>
      <c r="TTA51" t="s">
        <v>210</v>
      </c>
      <c r="TTB51" t="s">
        <v>210</v>
      </c>
      <c r="TTC51" t="s">
        <v>210</v>
      </c>
      <c r="TTD51" t="s">
        <v>210</v>
      </c>
      <c r="TTE51" t="s">
        <v>210</v>
      </c>
      <c r="TTF51" t="s">
        <v>210</v>
      </c>
      <c r="TTG51" t="s">
        <v>210</v>
      </c>
      <c r="TTH51" t="s">
        <v>210</v>
      </c>
      <c r="TTI51" t="s">
        <v>210</v>
      </c>
      <c r="TTJ51" t="s">
        <v>210</v>
      </c>
      <c r="TTK51" t="s">
        <v>210</v>
      </c>
      <c r="TTL51" t="s">
        <v>210</v>
      </c>
      <c r="TTM51" t="s">
        <v>210</v>
      </c>
      <c r="TTN51" t="s">
        <v>210</v>
      </c>
      <c r="TTO51" t="s">
        <v>210</v>
      </c>
      <c r="TTP51" t="s">
        <v>210</v>
      </c>
      <c r="TTQ51" t="s">
        <v>210</v>
      </c>
      <c r="TTR51" t="s">
        <v>210</v>
      </c>
      <c r="TTS51" t="s">
        <v>210</v>
      </c>
      <c r="TTT51" t="s">
        <v>210</v>
      </c>
      <c r="TTU51" t="s">
        <v>210</v>
      </c>
      <c r="TTV51" t="s">
        <v>210</v>
      </c>
      <c r="TTW51" t="s">
        <v>210</v>
      </c>
      <c r="TTX51" t="s">
        <v>210</v>
      </c>
      <c r="TTY51" t="s">
        <v>210</v>
      </c>
      <c r="TTZ51" t="s">
        <v>210</v>
      </c>
      <c r="TUA51" t="s">
        <v>210</v>
      </c>
      <c r="TUB51" t="s">
        <v>210</v>
      </c>
      <c r="TUC51" t="s">
        <v>210</v>
      </c>
      <c r="TUD51" t="s">
        <v>210</v>
      </c>
      <c r="TUE51" t="s">
        <v>210</v>
      </c>
      <c r="TUF51" t="s">
        <v>210</v>
      </c>
      <c r="TUG51" t="s">
        <v>210</v>
      </c>
      <c r="TUH51" t="s">
        <v>210</v>
      </c>
      <c r="TUI51" t="s">
        <v>210</v>
      </c>
      <c r="TUJ51" t="s">
        <v>210</v>
      </c>
      <c r="TUK51" t="s">
        <v>210</v>
      </c>
      <c r="TUL51" t="s">
        <v>210</v>
      </c>
      <c r="TUM51" t="s">
        <v>210</v>
      </c>
      <c r="TUN51" t="s">
        <v>210</v>
      </c>
      <c r="TUO51" t="s">
        <v>210</v>
      </c>
      <c r="TUP51" t="s">
        <v>210</v>
      </c>
      <c r="TUQ51" t="s">
        <v>210</v>
      </c>
      <c r="TUR51" t="s">
        <v>210</v>
      </c>
      <c r="TUS51" t="s">
        <v>210</v>
      </c>
      <c r="TUT51" t="s">
        <v>210</v>
      </c>
      <c r="TUU51" t="s">
        <v>210</v>
      </c>
      <c r="TUV51" t="s">
        <v>210</v>
      </c>
      <c r="TUW51" t="s">
        <v>210</v>
      </c>
      <c r="TUX51" t="s">
        <v>210</v>
      </c>
      <c r="TUY51" t="s">
        <v>210</v>
      </c>
      <c r="TUZ51" t="s">
        <v>210</v>
      </c>
      <c r="TVA51" t="s">
        <v>210</v>
      </c>
      <c r="TVB51" t="s">
        <v>210</v>
      </c>
      <c r="TVC51" t="s">
        <v>210</v>
      </c>
      <c r="TVD51" t="s">
        <v>210</v>
      </c>
      <c r="TVE51" t="s">
        <v>210</v>
      </c>
      <c r="TVF51" t="s">
        <v>210</v>
      </c>
      <c r="TVG51" t="s">
        <v>210</v>
      </c>
      <c r="TVH51" t="s">
        <v>210</v>
      </c>
      <c r="TVI51" t="s">
        <v>210</v>
      </c>
      <c r="TVJ51" t="s">
        <v>210</v>
      </c>
      <c r="TVK51" t="s">
        <v>210</v>
      </c>
      <c r="TVL51" t="s">
        <v>210</v>
      </c>
      <c r="TVM51" t="s">
        <v>210</v>
      </c>
      <c r="TVN51" t="s">
        <v>210</v>
      </c>
      <c r="TVO51" t="s">
        <v>210</v>
      </c>
      <c r="TVP51" t="s">
        <v>210</v>
      </c>
      <c r="TVQ51" t="s">
        <v>210</v>
      </c>
      <c r="TVR51" t="s">
        <v>210</v>
      </c>
      <c r="TVS51" t="s">
        <v>210</v>
      </c>
      <c r="TVT51" t="s">
        <v>210</v>
      </c>
      <c r="TVU51" t="s">
        <v>210</v>
      </c>
      <c r="TVV51" t="s">
        <v>210</v>
      </c>
      <c r="TVW51" t="s">
        <v>210</v>
      </c>
      <c r="TVX51" t="s">
        <v>210</v>
      </c>
      <c r="TVY51" t="s">
        <v>210</v>
      </c>
      <c r="TVZ51" t="s">
        <v>210</v>
      </c>
      <c r="TWA51" t="s">
        <v>210</v>
      </c>
      <c r="TWB51" t="s">
        <v>210</v>
      </c>
      <c r="TWC51" t="s">
        <v>210</v>
      </c>
      <c r="TWD51" t="s">
        <v>210</v>
      </c>
      <c r="TWE51" t="s">
        <v>210</v>
      </c>
      <c r="TWF51" t="s">
        <v>210</v>
      </c>
      <c r="TWG51" t="s">
        <v>210</v>
      </c>
      <c r="TWH51" t="s">
        <v>210</v>
      </c>
      <c r="TWI51" t="s">
        <v>210</v>
      </c>
      <c r="TWJ51" t="s">
        <v>210</v>
      </c>
      <c r="TWK51" t="s">
        <v>210</v>
      </c>
      <c r="TWL51" t="s">
        <v>210</v>
      </c>
      <c r="TWM51" t="s">
        <v>210</v>
      </c>
      <c r="TWN51" t="s">
        <v>210</v>
      </c>
      <c r="TWO51" t="s">
        <v>210</v>
      </c>
      <c r="TWP51" t="s">
        <v>210</v>
      </c>
      <c r="TWQ51" t="s">
        <v>210</v>
      </c>
      <c r="TWR51" t="s">
        <v>210</v>
      </c>
      <c r="TWS51" t="s">
        <v>210</v>
      </c>
      <c r="TWT51" t="s">
        <v>210</v>
      </c>
      <c r="TWU51" t="s">
        <v>210</v>
      </c>
      <c r="TWV51" t="s">
        <v>210</v>
      </c>
      <c r="TWW51" t="s">
        <v>210</v>
      </c>
      <c r="TWX51" t="s">
        <v>210</v>
      </c>
      <c r="TWY51" t="s">
        <v>210</v>
      </c>
      <c r="TWZ51" t="s">
        <v>210</v>
      </c>
      <c r="TXA51" t="s">
        <v>210</v>
      </c>
      <c r="TXB51" t="s">
        <v>210</v>
      </c>
      <c r="TXC51" t="s">
        <v>210</v>
      </c>
      <c r="TXD51" t="s">
        <v>210</v>
      </c>
      <c r="TXE51" t="s">
        <v>210</v>
      </c>
      <c r="TXF51" t="s">
        <v>210</v>
      </c>
      <c r="TXG51" t="s">
        <v>210</v>
      </c>
      <c r="TXH51" t="s">
        <v>210</v>
      </c>
      <c r="TXI51" t="s">
        <v>210</v>
      </c>
      <c r="TXJ51" t="s">
        <v>210</v>
      </c>
      <c r="TXK51" t="s">
        <v>210</v>
      </c>
      <c r="TXL51" t="s">
        <v>210</v>
      </c>
      <c r="TXM51" t="s">
        <v>210</v>
      </c>
      <c r="TXN51" t="s">
        <v>210</v>
      </c>
      <c r="TXO51" t="s">
        <v>210</v>
      </c>
      <c r="TXP51" t="s">
        <v>210</v>
      </c>
      <c r="TXQ51" t="s">
        <v>210</v>
      </c>
      <c r="TXR51" t="s">
        <v>210</v>
      </c>
      <c r="TXS51" t="s">
        <v>210</v>
      </c>
      <c r="TXT51" t="s">
        <v>210</v>
      </c>
      <c r="TXU51" t="s">
        <v>210</v>
      </c>
      <c r="TXV51" t="s">
        <v>210</v>
      </c>
      <c r="TXW51" t="s">
        <v>210</v>
      </c>
      <c r="TXX51" t="s">
        <v>210</v>
      </c>
      <c r="TXY51" t="s">
        <v>210</v>
      </c>
      <c r="TXZ51" t="s">
        <v>210</v>
      </c>
      <c r="TYA51" t="s">
        <v>210</v>
      </c>
      <c r="TYB51" t="s">
        <v>210</v>
      </c>
      <c r="TYC51" t="s">
        <v>210</v>
      </c>
      <c r="TYD51" t="s">
        <v>210</v>
      </c>
      <c r="TYE51" t="s">
        <v>210</v>
      </c>
      <c r="TYF51" t="s">
        <v>210</v>
      </c>
      <c r="TYG51" t="s">
        <v>210</v>
      </c>
      <c r="TYH51" t="s">
        <v>210</v>
      </c>
      <c r="TYI51" t="s">
        <v>210</v>
      </c>
      <c r="TYJ51" t="s">
        <v>210</v>
      </c>
      <c r="TYK51" t="s">
        <v>210</v>
      </c>
      <c r="TYL51" t="s">
        <v>210</v>
      </c>
      <c r="TYM51" t="s">
        <v>210</v>
      </c>
      <c r="TYN51" t="s">
        <v>210</v>
      </c>
      <c r="TYO51" t="s">
        <v>210</v>
      </c>
      <c r="TYP51" t="s">
        <v>210</v>
      </c>
      <c r="TYQ51" t="s">
        <v>210</v>
      </c>
      <c r="TYR51" t="s">
        <v>210</v>
      </c>
      <c r="TYS51" t="s">
        <v>210</v>
      </c>
      <c r="TYT51" t="s">
        <v>210</v>
      </c>
      <c r="TYU51" t="s">
        <v>210</v>
      </c>
      <c r="TYV51" t="s">
        <v>210</v>
      </c>
      <c r="TYW51" t="s">
        <v>210</v>
      </c>
      <c r="TYX51" t="s">
        <v>210</v>
      </c>
      <c r="TYY51" t="s">
        <v>210</v>
      </c>
      <c r="TYZ51" t="s">
        <v>210</v>
      </c>
      <c r="TZA51" t="s">
        <v>210</v>
      </c>
      <c r="TZB51" t="s">
        <v>210</v>
      </c>
      <c r="TZC51" t="s">
        <v>210</v>
      </c>
      <c r="TZD51" t="s">
        <v>210</v>
      </c>
      <c r="TZE51" t="s">
        <v>210</v>
      </c>
      <c r="TZF51" t="s">
        <v>210</v>
      </c>
      <c r="TZG51" t="s">
        <v>210</v>
      </c>
      <c r="TZH51" t="s">
        <v>210</v>
      </c>
      <c r="TZI51" t="s">
        <v>210</v>
      </c>
      <c r="TZJ51" t="s">
        <v>210</v>
      </c>
      <c r="TZK51" t="s">
        <v>210</v>
      </c>
      <c r="TZL51" t="s">
        <v>210</v>
      </c>
      <c r="TZM51" t="s">
        <v>210</v>
      </c>
      <c r="TZN51" t="s">
        <v>210</v>
      </c>
      <c r="TZO51" t="s">
        <v>210</v>
      </c>
      <c r="TZP51" t="s">
        <v>210</v>
      </c>
      <c r="TZQ51" t="s">
        <v>210</v>
      </c>
      <c r="TZR51" t="s">
        <v>210</v>
      </c>
      <c r="TZS51" t="s">
        <v>210</v>
      </c>
      <c r="TZT51" t="s">
        <v>210</v>
      </c>
      <c r="TZU51" t="s">
        <v>210</v>
      </c>
      <c r="TZV51" t="s">
        <v>210</v>
      </c>
      <c r="TZW51" t="s">
        <v>210</v>
      </c>
      <c r="TZX51" t="s">
        <v>210</v>
      </c>
      <c r="TZY51" t="s">
        <v>210</v>
      </c>
      <c r="TZZ51" t="s">
        <v>210</v>
      </c>
      <c r="UAA51" t="s">
        <v>210</v>
      </c>
      <c r="UAB51" t="s">
        <v>210</v>
      </c>
      <c r="UAC51" t="s">
        <v>210</v>
      </c>
      <c r="UAD51" t="s">
        <v>210</v>
      </c>
      <c r="UAE51" t="s">
        <v>210</v>
      </c>
      <c r="UAF51" t="s">
        <v>210</v>
      </c>
      <c r="UAG51" t="s">
        <v>210</v>
      </c>
      <c r="UAH51" t="s">
        <v>210</v>
      </c>
      <c r="UAI51" t="s">
        <v>210</v>
      </c>
      <c r="UAJ51" t="s">
        <v>210</v>
      </c>
      <c r="UAK51" t="s">
        <v>210</v>
      </c>
      <c r="UAL51" t="s">
        <v>210</v>
      </c>
      <c r="UAM51" t="s">
        <v>210</v>
      </c>
      <c r="UAN51" t="s">
        <v>210</v>
      </c>
      <c r="UAO51" t="s">
        <v>210</v>
      </c>
      <c r="UAP51" t="s">
        <v>210</v>
      </c>
      <c r="UAQ51" t="s">
        <v>210</v>
      </c>
      <c r="UAR51" t="s">
        <v>210</v>
      </c>
      <c r="UAS51" t="s">
        <v>210</v>
      </c>
      <c r="UAT51" t="s">
        <v>210</v>
      </c>
      <c r="UAU51" t="s">
        <v>210</v>
      </c>
      <c r="UAV51" t="s">
        <v>210</v>
      </c>
      <c r="UAW51" t="s">
        <v>210</v>
      </c>
      <c r="UAX51" t="s">
        <v>210</v>
      </c>
      <c r="UAY51" t="s">
        <v>210</v>
      </c>
      <c r="UAZ51" t="s">
        <v>210</v>
      </c>
      <c r="UBA51" t="s">
        <v>210</v>
      </c>
      <c r="UBB51" t="s">
        <v>210</v>
      </c>
      <c r="UBC51" t="s">
        <v>210</v>
      </c>
      <c r="UBD51" t="s">
        <v>210</v>
      </c>
      <c r="UBE51" t="s">
        <v>210</v>
      </c>
      <c r="UBF51" t="s">
        <v>210</v>
      </c>
      <c r="UBG51" t="s">
        <v>210</v>
      </c>
      <c r="UBH51" t="s">
        <v>210</v>
      </c>
      <c r="UBI51" t="s">
        <v>210</v>
      </c>
      <c r="UBJ51" t="s">
        <v>210</v>
      </c>
      <c r="UBK51" t="s">
        <v>210</v>
      </c>
      <c r="UBL51" t="s">
        <v>210</v>
      </c>
      <c r="UBM51" t="s">
        <v>210</v>
      </c>
      <c r="UBN51" t="s">
        <v>210</v>
      </c>
      <c r="UBO51" t="s">
        <v>210</v>
      </c>
      <c r="UBP51" t="s">
        <v>210</v>
      </c>
      <c r="UBQ51" t="s">
        <v>210</v>
      </c>
      <c r="UBR51" t="s">
        <v>210</v>
      </c>
      <c r="UBS51" t="s">
        <v>210</v>
      </c>
      <c r="UBT51" t="s">
        <v>210</v>
      </c>
      <c r="UBU51" t="s">
        <v>210</v>
      </c>
      <c r="UBV51" t="s">
        <v>210</v>
      </c>
      <c r="UBW51" t="s">
        <v>210</v>
      </c>
      <c r="UBX51" t="s">
        <v>210</v>
      </c>
      <c r="UBY51" t="s">
        <v>210</v>
      </c>
      <c r="UBZ51" t="s">
        <v>210</v>
      </c>
      <c r="UCA51" t="s">
        <v>210</v>
      </c>
      <c r="UCB51" t="s">
        <v>210</v>
      </c>
      <c r="UCC51" t="s">
        <v>210</v>
      </c>
      <c r="UCD51" t="s">
        <v>210</v>
      </c>
      <c r="UCE51" t="s">
        <v>210</v>
      </c>
      <c r="UCF51" t="s">
        <v>210</v>
      </c>
      <c r="UCG51" t="s">
        <v>210</v>
      </c>
      <c r="UCH51" t="s">
        <v>210</v>
      </c>
      <c r="UCI51" t="s">
        <v>210</v>
      </c>
      <c r="UCJ51" t="s">
        <v>210</v>
      </c>
      <c r="UCK51" t="s">
        <v>210</v>
      </c>
      <c r="UCL51" t="s">
        <v>210</v>
      </c>
      <c r="UCM51" t="s">
        <v>210</v>
      </c>
      <c r="UCN51" t="s">
        <v>210</v>
      </c>
      <c r="UCO51" t="s">
        <v>210</v>
      </c>
      <c r="UCP51" t="s">
        <v>210</v>
      </c>
      <c r="UCQ51" t="s">
        <v>210</v>
      </c>
      <c r="UCR51" t="s">
        <v>210</v>
      </c>
      <c r="UCS51" t="s">
        <v>210</v>
      </c>
      <c r="UCT51" t="s">
        <v>210</v>
      </c>
      <c r="UCU51" t="s">
        <v>210</v>
      </c>
      <c r="UCV51" t="s">
        <v>210</v>
      </c>
      <c r="UCW51" t="s">
        <v>210</v>
      </c>
      <c r="UCX51" t="s">
        <v>210</v>
      </c>
      <c r="UCY51" t="s">
        <v>210</v>
      </c>
      <c r="UCZ51" t="s">
        <v>210</v>
      </c>
      <c r="UDA51" t="s">
        <v>210</v>
      </c>
      <c r="UDB51" t="s">
        <v>210</v>
      </c>
      <c r="UDC51" t="s">
        <v>210</v>
      </c>
      <c r="UDD51" t="s">
        <v>210</v>
      </c>
      <c r="UDE51" t="s">
        <v>210</v>
      </c>
      <c r="UDF51" t="s">
        <v>210</v>
      </c>
      <c r="UDG51" t="s">
        <v>210</v>
      </c>
      <c r="UDH51" t="s">
        <v>210</v>
      </c>
      <c r="UDI51" t="s">
        <v>210</v>
      </c>
      <c r="UDJ51" t="s">
        <v>210</v>
      </c>
      <c r="UDK51" t="s">
        <v>210</v>
      </c>
      <c r="UDL51" t="s">
        <v>210</v>
      </c>
      <c r="UDM51" t="s">
        <v>210</v>
      </c>
      <c r="UDN51" t="s">
        <v>210</v>
      </c>
      <c r="UDO51" t="s">
        <v>210</v>
      </c>
      <c r="UDP51" t="s">
        <v>210</v>
      </c>
      <c r="UDQ51" t="s">
        <v>210</v>
      </c>
      <c r="UDR51" t="s">
        <v>210</v>
      </c>
      <c r="UDS51" t="s">
        <v>210</v>
      </c>
      <c r="UDT51" t="s">
        <v>210</v>
      </c>
      <c r="UDU51" t="s">
        <v>210</v>
      </c>
      <c r="UDV51" t="s">
        <v>210</v>
      </c>
      <c r="UDW51" t="s">
        <v>210</v>
      </c>
      <c r="UDX51" t="s">
        <v>210</v>
      </c>
      <c r="UDY51" t="s">
        <v>210</v>
      </c>
      <c r="UDZ51" t="s">
        <v>210</v>
      </c>
      <c r="UEA51" t="s">
        <v>210</v>
      </c>
      <c r="UEB51" t="s">
        <v>210</v>
      </c>
      <c r="UEC51" t="s">
        <v>210</v>
      </c>
      <c r="UED51" t="s">
        <v>210</v>
      </c>
      <c r="UEE51" t="s">
        <v>210</v>
      </c>
      <c r="UEF51" t="s">
        <v>210</v>
      </c>
      <c r="UEG51" t="s">
        <v>210</v>
      </c>
      <c r="UEH51" t="s">
        <v>210</v>
      </c>
      <c r="UEI51" t="s">
        <v>210</v>
      </c>
      <c r="UEJ51" t="s">
        <v>210</v>
      </c>
      <c r="UEK51" t="s">
        <v>210</v>
      </c>
      <c r="UEL51" t="s">
        <v>210</v>
      </c>
      <c r="UEM51" t="s">
        <v>210</v>
      </c>
      <c r="UEN51" t="s">
        <v>210</v>
      </c>
      <c r="UEO51" t="s">
        <v>210</v>
      </c>
      <c r="UEP51" t="s">
        <v>210</v>
      </c>
      <c r="UEQ51" t="s">
        <v>210</v>
      </c>
      <c r="UER51" t="s">
        <v>210</v>
      </c>
      <c r="UES51" t="s">
        <v>210</v>
      </c>
      <c r="UET51" t="s">
        <v>210</v>
      </c>
      <c r="UEU51" t="s">
        <v>210</v>
      </c>
      <c r="UEV51" t="s">
        <v>210</v>
      </c>
      <c r="UEW51" t="s">
        <v>210</v>
      </c>
      <c r="UEX51" t="s">
        <v>210</v>
      </c>
      <c r="UEY51" t="s">
        <v>210</v>
      </c>
      <c r="UEZ51" t="s">
        <v>210</v>
      </c>
      <c r="UFA51" t="s">
        <v>210</v>
      </c>
      <c r="UFB51" t="s">
        <v>210</v>
      </c>
      <c r="UFC51" t="s">
        <v>210</v>
      </c>
      <c r="UFD51" t="s">
        <v>210</v>
      </c>
      <c r="UFE51" t="s">
        <v>210</v>
      </c>
      <c r="UFF51" t="s">
        <v>210</v>
      </c>
      <c r="UFG51" t="s">
        <v>210</v>
      </c>
      <c r="UFH51" t="s">
        <v>210</v>
      </c>
      <c r="UFI51" t="s">
        <v>210</v>
      </c>
      <c r="UFJ51" t="s">
        <v>210</v>
      </c>
      <c r="UFK51" t="s">
        <v>210</v>
      </c>
      <c r="UFL51" t="s">
        <v>210</v>
      </c>
      <c r="UFM51" t="s">
        <v>210</v>
      </c>
      <c r="UFN51" t="s">
        <v>210</v>
      </c>
      <c r="UFO51" t="s">
        <v>210</v>
      </c>
      <c r="UFP51" t="s">
        <v>210</v>
      </c>
      <c r="UFQ51" t="s">
        <v>210</v>
      </c>
      <c r="UFR51" t="s">
        <v>210</v>
      </c>
      <c r="UFS51" t="s">
        <v>210</v>
      </c>
      <c r="UFT51" t="s">
        <v>210</v>
      </c>
      <c r="UFU51" t="s">
        <v>210</v>
      </c>
      <c r="UFV51" t="s">
        <v>210</v>
      </c>
      <c r="UFW51" t="s">
        <v>210</v>
      </c>
      <c r="UFX51" t="s">
        <v>210</v>
      </c>
      <c r="UFY51" t="s">
        <v>210</v>
      </c>
      <c r="UFZ51" t="s">
        <v>210</v>
      </c>
      <c r="UGA51" t="s">
        <v>210</v>
      </c>
      <c r="UGB51" t="s">
        <v>210</v>
      </c>
      <c r="UGC51" t="s">
        <v>210</v>
      </c>
      <c r="UGD51" t="s">
        <v>210</v>
      </c>
      <c r="UGE51" t="s">
        <v>210</v>
      </c>
      <c r="UGF51" t="s">
        <v>210</v>
      </c>
      <c r="UGG51" t="s">
        <v>210</v>
      </c>
      <c r="UGH51" t="s">
        <v>210</v>
      </c>
      <c r="UGI51" t="s">
        <v>210</v>
      </c>
      <c r="UGJ51" t="s">
        <v>210</v>
      </c>
      <c r="UGK51" t="s">
        <v>210</v>
      </c>
      <c r="UGL51" t="s">
        <v>210</v>
      </c>
      <c r="UGM51" t="s">
        <v>210</v>
      </c>
      <c r="UGN51" t="s">
        <v>210</v>
      </c>
      <c r="UGO51" t="s">
        <v>210</v>
      </c>
      <c r="UGP51" t="s">
        <v>210</v>
      </c>
      <c r="UGQ51" t="s">
        <v>210</v>
      </c>
      <c r="UGR51" t="s">
        <v>210</v>
      </c>
      <c r="UGS51" t="s">
        <v>210</v>
      </c>
      <c r="UGT51" t="s">
        <v>210</v>
      </c>
      <c r="UGU51" t="s">
        <v>210</v>
      </c>
      <c r="UGV51" t="s">
        <v>210</v>
      </c>
      <c r="UGW51" t="s">
        <v>210</v>
      </c>
      <c r="UGX51" t="s">
        <v>210</v>
      </c>
      <c r="UGY51" t="s">
        <v>210</v>
      </c>
      <c r="UGZ51" t="s">
        <v>210</v>
      </c>
      <c r="UHA51" t="s">
        <v>210</v>
      </c>
      <c r="UHB51" t="s">
        <v>210</v>
      </c>
      <c r="UHC51" t="s">
        <v>210</v>
      </c>
      <c r="UHD51" t="s">
        <v>210</v>
      </c>
      <c r="UHE51" t="s">
        <v>210</v>
      </c>
      <c r="UHF51" t="s">
        <v>210</v>
      </c>
      <c r="UHG51" t="s">
        <v>210</v>
      </c>
      <c r="UHH51" t="s">
        <v>210</v>
      </c>
      <c r="UHI51" t="s">
        <v>210</v>
      </c>
      <c r="UHJ51" t="s">
        <v>210</v>
      </c>
      <c r="UHK51" t="s">
        <v>210</v>
      </c>
      <c r="UHL51" t="s">
        <v>210</v>
      </c>
      <c r="UHM51" t="s">
        <v>210</v>
      </c>
      <c r="UHN51" t="s">
        <v>210</v>
      </c>
      <c r="UHO51" t="s">
        <v>210</v>
      </c>
      <c r="UHP51" t="s">
        <v>210</v>
      </c>
      <c r="UHQ51" t="s">
        <v>210</v>
      </c>
      <c r="UHR51" t="s">
        <v>210</v>
      </c>
      <c r="UHS51" t="s">
        <v>210</v>
      </c>
      <c r="UHT51" t="s">
        <v>210</v>
      </c>
      <c r="UHU51" t="s">
        <v>210</v>
      </c>
      <c r="UHV51" t="s">
        <v>210</v>
      </c>
      <c r="UHW51" t="s">
        <v>210</v>
      </c>
      <c r="UHX51" t="s">
        <v>210</v>
      </c>
      <c r="UHY51" t="s">
        <v>210</v>
      </c>
      <c r="UHZ51" t="s">
        <v>210</v>
      </c>
      <c r="UIA51" t="s">
        <v>210</v>
      </c>
      <c r="UIB51" t="s">
        <v>210</v>
      </c>
      <c r="UIC51" t="s">
        <v>210</v>
      </c>
      <c r="UID51" t="s">
        <v>210</v>
      </c>
      <c r="UIE51" t="s">
        <v>210</v>
      </c>
      <c r="UIF51" t="s">
        <v>210</v>
      </c>
      <c r="UIG51" t="s">
        <v>210</v>
      </c>
      <c r="UIH51" t="s">
        <v>210</v>
      </c>
      <c r="UII51" t="s">
        <v>210</v>
      </c>
      <c r="UIJ51" t="s">
        <v>210</v>
      </c>
      <c r="UIK51" t="s">
        <v>210</v>
      </c>
      <c r="UIL51" t="s">
        <v>210</v>
      </c>
      <c r="UIM51" t="s">
        <v>210</v>
      </c>
      <c r="UIN51" t="s">
        <v>210</v>
      </c>
      <c r="UIO51" t="s">
        <v>210</v>
      </c>
      <c r="UIP51" t="s">
        <v>210</v>
      </c>
      <c r="UIQ51" t="s">
        <v>210</v>
      </c>
      <c r="UIR51" t="s">
        <v>210</v>
      </c>
      <c r="UIS51" t="s">
        <v>210</v>
      </c>
      <c r="UIT51" t="s">
        <v>210</v>
      </c>
      <c r="UIU51" t="s">
        <v>210</v>
      </c>
      <c r="UIV51" t="s">
        <v>210</v>
      </c>
      <c r="UIW51" t="s">
        <v>210</v>
      </c>
      <c r="UIX51" t="s">
        <v>210</v>
      </c>
      <c r="UIY51" t="s">
        <v>210</v>
      </c>
      <c r="UIZ51" t="s">
        <v>210</v>
      </c>
      <c r="UJA51" t="s">
        <v>210</v>
      </c>
      <c r="UJB51" t="s">
        <v>210</v>
      </c>
      <c r="UJC51" t="s">
        <v>210</v>
      </c>
      <c r="UJD51" t="s">
        <v>210</v>
      </c>
      <c r="UJE51" t="s">
        <v>210</v>
      </c>
      <c r="UJF51" t="s">
        <v>210</v>
      </c>
      <c r="UJG51" t="s">
        <v>210</v>
      </c>
      <c r="UJH51" t="s">
        <v>210</v>
      </c>
      <c r="UJI51" t="s">
        <v>210</v>
      </c>
      <c r="UJJ51" t="s">
        <v>210</v>
      </c>
      <c r="UJK51" t="s">
        <v>210</v>
      </c>
      <c r="UJL51" t="s">
        <v>210</v>
      </c>
      <c r="UJM51" t="s">
        <v>210</v>
      </c>
      <c r="UJN51" t="s">
        <v>210</v>
      </c>
      <c r="UJO51" t="s">
        <v>210</v>
      </c>
      <c r="UJP51" t="s">
        <v>210</v>
      </c>
      <c r="UJQ51" t="s">
        <v>210</v>
      </c>
      <c r="UJR51" t="s">
        <v>210</v>
      </c>
      <c r="UJS51" t="s">
        <v>210</v>
      </c>
      <c r="UJT51" t="s">
        <v>210</v>
      </c>
      <c r="UJU51" t="s">
        <v>210</v>
      </c>
      <c r="UJV51" t="s">
        <v>210</v>
      </c>
      <c r="UJW51" t="s">
        <v>210</v>
      </c>
      <c r="UJX51" t="s">
        <v>210</v>
      </c>
      <c r="UJY51" t="s">
        <v>210</v>
      </c>
      <c r="UJZ51" t="s">
        <v>210</v>
      </c>
      <c r="UKA51" t="s">
        <v>210</v>
      </c>
      <c r="UKB51" t="s">
        <v>210</v>
      </c>
      <c r="UKC51" t="s">
        <v>210</v>
      </c>
      <c r="UKD51" t="s">
        <v>210</v>
      </c>
      <c r="UKE51" t="s">
        <v>210</v>
      </c>
      <c r="UKF51" t="s">
        <v>210</v>
      </c>
      <c r="UKG51" t="s">
        <v>210</v>
      </c>
      <c r="UKH51" t="s">
        <v>210</v>
      </c>
      <c r="UKI51" t="s">
        <v>210</v>
      </c>
      <c r="UKJ51" t="s">
        <v>210</v>
      </c>
      <c r="UKK51" t="s">
        <v>210</v>
      </c>
      <c r="UKL51" t="s">
        <v>210</v>
      </c>
      <c r="UKM51" t="s">
        <v>210</v>
      </c>
      <c r="UKN51" t="s">
        <v>210</v>
      </c>
      <c r="UKO51" t="s">
        <v>210</v>
      </c>
      <c r="UKP51" t="s">
        <v>210</v>
      </c>
      <c r="UKQ51" t="s">
        <v>210</v>
      </c>
      <c r="UKR51" t="s">
        <v>210</v>
      </c>
      <c r="UKS51" t="s">
        <v>210</v>
      </c>
      <c r="UKT51" t="s">
        <v>210</v>
      </c>
      <c r="UKU51" t="s">
        <v>210</v>
      </c>
      <c r="UKV51" t="s">
        <v>210</v>
      </c>
      <c r="UKW51" t="s">
        <v>210</v>
      </c>
      <c r="UKX51" t="s">
        <v>210</v>
      </c>
      <c r="UKY51" t="s">
        <v>210</v>
      </c>
      <c r="UKZ51" t="s">
        <v>210</v>
      </c>
      <c r="ULA51" t="s">
        <v>210</v>
      </c>
      <c r="ULB51" t="s">
        <v>210</v>
      </c>
      <c r="ULC51" t="s">
        <v>210</v>
      </c>
      <c r="ULD51" t="s">
        <v>210</v>
      </c>
      <c r="ULE51" t="s">
        <v>210</v>
      </c>
      <c r="ULF51" t="s">
        <v>210</v>
      </c>
      <c r="ULG51" t="s">
        <v>210</v>
      </c>
      <c r="ULH51" t="s">
        <v>210</v>
      </c>
      <c r="ULI51" t="s">
        <v>210</v>
      </c>
      <c r="ULJ51" t="s">
        <v>210</v>
      </c>
      <c r="ULK51" t="s">
        <v>210</v>
      </c>
      <c r="ULL51" t="s">
        <v>210</v>
      </c>
      <c r="ULM51" t="s">
        <v>210</v>
      </c>
      <c r="ULN51" t="s">
        <v>210</v>
      </c>
      <c r="ULO51" t="s">
        <v>210</v>
      </c>
      <c r="ULP51" t="s">
        <v>210</v>
      </c>
      <c r="ULQ51" t="s">
        <v>210</v>
      </c>
      <c r="ULR51" t="s">
        <v>210</v>
      </c>
      <c r="ULS51" t="s">
        <v>210</v>
      </c>
      <c r="ULT51" t="s">
        <v>210</v>
      </c>
      <c r="ULU51" t="s">
        <v>210</v>
      </c>
      <c r="ULV51" t="s">
        <v>210</v>
      </c>
      <c r="ULW51" t="s">
        <v>210</v>
      </c>
      <c r="ULX51" t="s">
        <v>210</v>
      </c>
      <c r="ULY51" t="s">
        <v>210</v>
      </c>
      <c r="ULZ51" t="s">
        <v>210</v>
      </c>
      <c r="UMA51" t="s">
        <v>210</v>
      </c>
      <c r="UMB51" t="s">
        <v>210</v>
      </c>
      <c r="UMC51" t="s">
        <v>210</v>
      </c>
      <c r="UMD51" t="s">
        <v>210</v>
      </c>
      <c r="UME51" t="s">
        <v>210</v>
      </c>
      <c r="UMF51" t="s">
        <v>210</v>
      </c>
      <c r="UMG51" t="s">
        <v>210</v>
      </c>
      <c r="UMH51" t="s">
        <v>210</v>
      </c>
      <c r="UMI51" t="s">
        <v>210</v>
      </c>
      <c r="UMJ51" t="s">
        <v>210</v>
      </c>
      <c r="UMK51" t="s">
        <v>210</v>
      </c>
      <c r="UML51" t="s">
        <v>210</v>
      </c>
      <c r="UMM51" t="s">
        <v>210</v>
      </c>
      <c r="UMN51" t="s">
        <v>210</v>
      </c>
      <c r="UMO51" t="s">
        <v>210</v>
      </c>
      <c r="UMP51" t="s">
        <v>210</v>
      </c>
      <c r="UMQ51" t="s">
        <v>210</v>
      </c>
      <c r="UMR51" t="s">
        <v>210</v>
      </c>
      <c r="UMS51" t="s">
        <v>210</v>
      </c>
      <c r="UMT51" t="s">
        <v>210</v>
      </c>
      <c r="UMU51" t="s">
        <v>210</v>
      </c>
      <c r="UMV51" t="s">
        <v>210</v>
      </c>
      <c r="UMW51" t="s">
        <v>210</v>
      </c>
      <c r="UMX51" t="s">
        <v>210</v>
      </c>
      <c r="UMY51" t="s">
        <v>210</v>
      </c>
      <c r="UMZ51" t="s">
        <v>210</v>
      </c>
      <c r="UNA51" t="s">
        <v>210</v>
      </c>
      <c r="UNB51" t="s">
        <v>210</v>
      </c>
      <c r="UNC51" t="s">
        <v>210</v>
      </c>
      <c r="UND51" t="s">
        <v>210</v>
      </c>
      <c r="UNE51" t="s">
        <v>210</v>
      </c>
      <c r="UNF51" t="s">
        <v>210</v>
      </c>
      <c r="UNG51" t="s">
        <v>210</v>
      </c>
      <c r="UNH51" t="s">
        <v>210</v>
      </c>
      <c r="UNI51" t="s">
        <v>210</v>
      </c>
      <c r="UNJ51" t="s">
        <v>210</v>
      </c>
      <c r="UNK51" t="s">
        <v>210</v>
      </c>
      <c r="UNL51" t="s">
        <v>210</v>
      </c>
      <c r="UNM51" t="s">
        <v>210</v>
      </c>
      <c r="UNN51" t="s">
        <v>210</v>
      </c>
      <c r="UNO51" t="s">
        <v>210</v>
      </c>
      <c r="UNP51" t="s">
        <v>210</v>
      </c>
      <c r="UNQ51" t="s">
        <v>210</v>
      </c>
      <c r="UNR51" t="s">
        <v>210</v>
      </c>
      <c r="UNS51" t="s">
        <v>210</v>
      </c>
      <c r="UNT51" t="s">
        <v>210</v>
      </c>
      <c r="UNU51" t="s">
        <v>210</v>
      </c>
      <c r="UNV51" t="s">
        <v>210</v>
      </c>
      <c r="UNW51" t="s">
        <v>210</v>
      </c>
      <c r="UNX51" t="s">
        <v>210</v>
      </c>
      <c r="UNY51" t="s">
        <v>210</v>
      </c>
      <c r="UNZ51" t="s">
        <v>210</v>
      </c>
      <c r="UOA51" t="s">
        <v>210</v>
      </c>
      <c r="UOB51" t="s">
        <v>210</v>
      </c>
      <c r="UOC51" t="s">
        <v>210</v>
      </c>
      <c r="UOD51" t="s">
        <v>210</v>
      </c>
      <c r="UOE51" t="s">
        <v>210</v>
      </c>
      <c r="UOF51" t="s">
        <v>210</v>
      </c>
      <c r="UOG51" t="s">
        <v>210</v>
      </c>
      <c r="UOH51" t="s">
        <v>210</v>
      </c>
      <c r="UOI51" t="s">
        <v>210</v>
      </c>
      <c r="UOJ51" t="s">
        <v>210</v>
      </c>
      <c r="UOK51" t="s">
        <v>210</v>
      </c>
      <c r="UOL51" t="s">
        <v>210</v>
      </c>
      <c r="UOM51" t="s">
        <v>210</v>
      </c>
      <c r="UON51" t="s">
        <v>210</v>
      </c>
      <c r="UOO51" t="s">
        <v>210</v>
      </c>
      <c r="UOP51" t="s">
        <v>210</v>
      </c>
      <c r="UOQ51" t="s">
        <v>210</v>
      </c>
      <c r="UOR51" t="s">
        <v>210</v>
      </c>
      <c r="UOS51" t="s">
        <v>210</v>
      </c>
      <c r="UOT51" t="s">
        <v>210</v>
      </c>
      <c r="UOU51" t="s">
        <v>210</v>
      </c>
      <c r="UOV51" t="s">
        <v>210</v>
      </c>
      <c r="UOW51" t="s">
        <v>210</v>
      </c>
      <c r="UOX51" t="s">
        <v>210</v>
      </c>
      <c r="UOY51" t="s">
        <v>210</v>
      </c>
      <c r="UOZ51" t="s">
        <v>210</v>
      </c>
      <c r="UPA51" t="s">
        <v>210</v>
      </c>
      <c r="UPB51" t="s">
        <v>210</v>
      </c>
      <c r="UPC51" t="s">
        <v>210</v>
      </c>
      <c r="UPD51" t="s">
        <v>210</v>
      </c>
      <c r="UPE51" t="s">
        <v>210</v>
      </c>
      <c r="UPF51" t="s">
        <v>210</v>
      </c>
      <c r="UPG51" t="s">
        <v>210</v>
      </c>
      <c r="UPH51" t="s">
        <v>210</v>
      </c>
      <c r="UPI51" t="s">
        <v>210</v>
      </c>
      <c r="UPJ51" t="s">
        <v>210</v>
      </c>
      <c r="UPK51" t="s">
        <v>210</v>
      </c>
      <c r="UPL51" t="s">
        <v>210</v>
      </c>
      <c r="UPM51" t="s">
        <v>210</v>
      </c>
      <c r="UPN51" t="s">
        <v>210</v>
      </c>
      <c r="UPO51" t="s">
        <v>210</v>
      </c>
      <c r="UPP51" t="s">
        <v>210</v>
      </c>
      <c r="UPQ51" t="s">
        <v>210</v>
      </c>
      <c r="UPR51" t="s">
        <v>210</v>
      </c>
      <c r="UPS51" t="s">
        <v>210</v>
      </c>
      <c r="UPT51" t="s">
        <v>210</v>
      </c>
      <c r="UPU51" t="s">
        <v>210</v>
      </c>
      <c r="UPV51" t="s">
        <v>210</v>
      </c>
      <c r="UPW51" t="s">
        <v>210</v>
      </c>
      <c r="UPX51" t="s">
        <v>210</v>
      </c>
      <c r="UPY51" t="s">
        <v>210</v>
      </c>
      <c r="UPZ51" t="s">
        <v>210</v>
      </c>
      <c r="UQA51" t="s">
        <v>210</v>
      </c>
      <c r="UQB51" t="s">
        <v>210</v>
      </c>
      <c r="UQC51" t="s">
        <v>210</v>
      </c>
      <c r="UQD51" t="s">
        <v>210</v>
      </c>
      <c r="UQE51" t="s">
        <v>210</v>
      </c>
      <c r="UQF51" t="s">
        <v>210</v>
      </c>
      <c r="UQG51" t="s">
        <v>210</v>
      </c>
      <c r="UQH51" t="s">
        <v>210</v>
      </c>
      <c r="UQI51" t="s">
        <v>210</v>
      </c>
      <c r="UQJ51" t="s">
        <v>210</v>
      </c>
      <c r="UQK51" t="s">
        <v>210</v>
      </c>
      <c r="UQL51" t="s">
        <v>210</v>
      </c>
      <c r="UQM51" t="s">
        <v>210</v>
      </c>
      <c r="UQN51" t="s">
        <v>210</v>
      </c>
      <c r="UQO51" t="s">
        <v>210</v>
      </c>
      <c r="UQP51" t="s">
        <v>210</v>
      </c>
      <c r="UQQ51" t="s">
        <v>210</v>
      </c>
      <c r="UQR51" t="s">
        <v>210</v>
      </c>
      <c r="UQS51" t="s">
        <v>210</v>
      </c>
      <c r="UQT51" t="s">
        <v>210</v>
      </c>
      <c r="UQU51" t="s">
        <v>210</v>
      </c>
      <c r="UQV51" t="s">
        <v>210</v>
      </c>
      <c r="UQW51" t="s">
        <v>210</v>
      </c>
      <c r="UQX51" t="s">
        <v>210</v>
      </c>
      <c r="UQY51" t="s">
        <v>210</v>
      </c>
      <c r="UQZ51" t="s">
        <v>210</v>
      </c>
      <c r="URA51" t="s">
        <v>210</v>
      </c>
      <c r="URB51" t="s">
        <v>210</v>
      </c>
      <c r="URC51" t="s">
        <v>210</v>
      </c>
      <c r="URD51" t="s">
        <v>210</v>
      </c>
      <c r="URE51" t="s">
        <v>210</v>
      </c>
      <c r="URF51" t="s">
        <v>210</v>
      </c>
      <c r="URG51" t="s">
        <v>210</v>
      </c>
      <c r="URH51" t="s">
        <v>210</v>
      </c>
      <c r="URI51" t="s">
        <v>210</v>
      </c>
      <c r="URJ51" t="s">
        <v>210</v>
      </c>
      <c r="URK51" t="s">
        <v>210</v>
      </c>
      <c r="URL51" t="s">
        <v>210</v>
      </c>
      <c r="URM51" t="s">
        <v>210</v>
      </c>
      <c r="URN51" t="s">
        <v>210</v>
      </c>
      <c r="URO51" t="s">
        <v>210</v>
      </c>
      <c r="URP51" t="s">
        <v>210</v>
      </c>
      <c r="URQ51" t="s">
        <v>210</v>
      </c>
      <c r="URR51" t="s">
        <v>210</v>
      </c>
      <c r="URS51" t="s">
        <v>210</v>
      </c>
      <c r="URT51" t="s">
        <v>210</v>
      </c>
      <c r="URU51" t="s">
        <v>210</v>
      </c>
      <c r="URV51" t="s">
        <v>210</v>
      </c>
      <c r="URW51" t="s">
        <v>210</v>
      </c>
      <c r="URX51" t="s">
        <v>210</v>
      </c>
      <c r="URY51" t="s">
        <v>210</v>
      </c>
      <c r="URZ51" t="s">
        <v>210</v>
      </c>
      <c r="USA51" t="s">
        <v>210</v>
      </c>
      <c r="USB51" t="s">
        <v>210</v>
      </c>
      <c r="USC51" t="s">
        <v>210</v>
      </c>
      <c r="USD51" t="s">
        <v>210</v>
      </c>
      <c r="USE51" t="s">
        <v>210</v>
      </c>
      <c r="USF51" t="s">
        <v>210</v>
      </c>
      <c r="USG51" t="s">
        <v>210</v>
      </c>
      <c r="USH51" t="s">
        <v>210</v>
      </c>
      <c r="USI51" t="s">
        <v>210</v>
      </c>
      <c r="USJ51" t="s">
        <v>210</v>
      </c>
      <c r="USK51" t="s">
        <v>210</v>
      </c>
      <c r="USL51" t="s">
        <v>210</v>
      </c>
      <c r="USM51" t="s">
        <v>210</v>
      </c>
      <c r="USN51" t="s">
        <v>210</v>
      </c>
      <c r="USO51" t="s">
        <v>210</v>
      </c>
      <c r="USP51" t="s">
        <v>210</v>
      </c>
      <c r="USQ51" t="s">
        <v>210</v>
      </c>
      <c r="USR51" t="s">
        <v>210</v>
      </c>
      <c r="USS51" t="s">
        <v>210</v>
      </c>
      <c r="UST51" t="s">
        <v>210</v>
      </c>
      <c r="USU51" t="s">
        <v>210</v>
      </c>
      <c r="USV51" t="s">
        <v>210</v>
      </c>
      <c r="USW51" t="s">
        <v>210</v>
      </c>
      <c r="USX51" t="s">
        <v>210</v>
      </c>
      <c r="USY51" t="s">
        <v>210</v>
      </c>
      <c r="USZ51" t="s">
        <v>210</v>
      </c>
      <c r="UTA51" t="s">
        <v>210</v>
      </c>
      <c r="UTB51" t="s">
        <v>210</v>
      </c>
      <c r="UTC51" t="s">
        <v>210</v>
      </c>
      <c r="UTD51" t="s">
        <v>210</v>
      </c>
      <c r="UTE51" t="s">
        <v>210</v>
      </c>
      <c r="UTF51" t="s">
        <v>210</v>
      </c>
      <c r="UTG51" t="s">
        <v>210</v>
      </c>
      <c r="UTH51" t="s">
        <v>210</v>
      </c>
      <c r="UTI51" t="s">
        <v>210</v>
      </c>
      <c r="UTJ51" t="s">
        <v>210</v>
      </c>
      <c r="UTK51" t="s">
        <v>210</v>
      </c>
      <c r="UTL51" t="s">
        <v>210</v>
      </c>
      <c r="UTM51" t="s">
        <v>210</v>
      </c>
      <c r="UTN51" t="s">
        <v>210</v>
      </c>
      <c r="UTO51" t="s">
        <v>210</v>
      </c>
      <c r="UTP51" t="s">
        <v>210</v>
      </c>
      <c r="UTQ51" t="s">
        <v>210</v>
      </c>
      <c r="UTR51" t="s">
        <v>210</v>
      </c>
      <c r="UTS51" t="s">
        <v>210</v>
      </c>
      <c r="UTT51" t="s">
        <v>210</v>
      </c>
      <c r="UTU51" t="s">
        <v>210</v>
      </c>
      <c r="UTV51" t="s">
        <v>210</v>
      </c>
      <c r="UTW51" t="s">
        <v>210</v>
      </c>
      <c r="UTX51" t="s">
        <v>210</v>
      </c>
      <c r="UTY51" t="s">
        <v>210</v>
      </c>
      <c r="UTZ51" t="s">
        <v>210</v>
      </c>
      <c r="UUA51" t="s">
        <v>210</v>
      </c>
      <c r="UUB51" t="s">
        <v>210</v>
      </c>
      <c r="UUC51" t="s">
        <v>210</v>
      </c>
      <c r="UUD51" t="s">
        <v>210</v>
      </c>
      <c r="UUE51" t="s">
        <v>210</v>
      </c>
      <c r="UUF51" t="s">
        <v>210</v>
      </c>
      <c r="UUG51" t="s">
        <v>210</v>
      </c>
      <c r="UUH51" t="s">
        <v>210</v>
      </c>
      <c r="UUI51" t="s">
        <v>210</v>
      </c>
      <c r="UUJ51" t="s">
        <v>210</v>
      </c>
      <c r="UUK51" t="s">
        <v>210</v>
      </c>
      <c r="UUL51" t="s">
        <v>210</v>
      </c>
      <c r="UUM51" t="s">
        <v>210</v>
      </c>
      <c r="UUN51" t="s">
        <v>210</v>
      </c>
      <c r="UUO51" t="s">
        <v>210</v>
      </c>
      <c r="UUP51" t="s">
        <v>210</v>
      </c>
      <c r="UUQ51" t="s">
        <v>210</v>
      </c>
      <c r="UUR51" t="s">
        <v>210</v>
      </c>
      <c r="UUS51" t="s">
        <v>210</v>
      </c>
      <c r="UUT51" t="s">
        <v>210</v>
      </c>
      <c r="UUU51" t="s">
        <v>210</v>
      </c>
      <c r="UUV51" t="s">
        <v>210</v>
      </c>
      <c r="UUW51" t="s">
        <v>210</v>
      </c>
      <c r="UUX51" t="s">
        <v>210</v>
      </c>
      <c r="UUY51" t="s">
        <v>210</v>
      </c>
      <c r="UUZ51" t="s">
        <v>210</v>
      </c>
      <c r="UVA51" t="s">
        <v>210</v>
      </c>
      <c r="UVB51" t="s">
        <v>210</v>
      </c>
      <c r="UVC51" t="s">
        <v>210</v>
      </c>
      <c r="UVD51" t="s">
        <v>210</v>
      </c>
      <c r="UVE51" t="s">
        <v>210</v>
      </c>
      <c r="UVF51" t="s">
        <v>210</v>
      </c>
      <c r="UVG51" t="s">
        <v>210</v>
      </c>
      <c r="UVH51" t="s">
        <v>210</v>
      </c>
      <c r="UVI51" t="s">
        <v>210</v>
      </c>
      <c r="UVJ51" t="s">
        <v>210</v>
      </c>
      <c r="UVK51" t="s">
        <v>210</v>
      </c>
      <c r="UVL51" t="s">
        <v>210</v>
      </c>
      <c r="UVM51" t="s">
        <v>210</v>
      </c>
      <c r="UVN51" t="s">
        <v>210</v>
      </c>
      <c r="UVO51" t="s">
        <v>210</v>
      </c>
      <c r="UVP51" t="s">
        <v>210</v>
      </c>
      <c r="UVQ51" t="s">
        <v>210</v>
      </c>
      <c r="UVR51" t="s">
        <v>210</v>
      </c>
      <c r="UVS51" t="s">
        <v>210</v>
      </c>
      <c r="UVT51" t="s">
        <v>210</v>
      </c>
      <c r="UVU51" t="s">
        <v>210</v>
      </c>
      <c r="UVV51" t="s">
        <v>210</v>
      </c>
      <c r="UVW51" t="s">
        <v>210</v>
      </c>
      <c r="UVX51" t="s">
        <v>210</v>
      </c>
      <c r="UVY51" t="s">
        <v>210</v>
      </c>
      <c r="UVZ51" t="s">
        <v>210</v>
      </c>
      <c r="UWA51" t="s">
        <v>210</v>
      </c>
      <c r="UWB51" t="s">
        <v>210</v>
      </c>
      <c r="UWC51" t="s">
        <v>210</v>
      </c>
      <c r="UWD51" t="s">
        <v>210</v>
      </c>
      <c r="UWE51" t="s">
        <v>210</v>
      </c>
      <c r="UWF51" t="s">
        <v>210</v>
      </c>
      <c r="UWG51" t="s">
        <v>210</v>
      </c>
      <c r="UWH51" t="s">
        <v>210</v>
      </c>
      <c r="UWI51" t="s">
        <v>210</v>
      </c>
      <c r="UWJ51" t="s">
        <v>210</v>
      </c>
      <c r="UWK51" t="s">
        <v>210</v>
      </c>
      <c r="UWL51" t="s">
        <v>210</v>
      </c>
      <c r="UWM51" t="s">
        <v>210</v>
      </c>
      <c r="UWN51" t="s">
        <v>210</v>
      </c>
      <c r="UWO51" t="s">
        <v>210</v>
      </c>
      <c r="UWP51" t="s">
        <v>210</v>
      </c>
      <c r="UWQ51" t="s">
        <v>210</v>
      </c>
      <c r="UWR51" t="s">
        <v>210</v>
      </c>
      <c r="UWS51" t="s">
        <v>210</v>
      </c>
      <c r="UWT51" t="s">
        <v>210</v>
      </c>
      <c r="UWU51" t="s">
        <v>210</v>
      </c>
      <c r="UWV51" t="s">
        <v>210</v>
      </c>
      <c r="UWW51" t="s">
        <v>210</v>
      </c>
      <c r="UWX51" t="s">
        <v>210</v>
      </c>
      <c r="UWY51" t="s">
        <v>210</v>
      </c>
      <c r="UWZ51" t="s">
        <v>210</v>
      </c>
      <c r="UXA51" t="s">
        <v>210</v>
      </c>
      <c r="UXB51" t="s">
        <v>210</v>
      </c>
      <c r="UXC51" t="s">
        <v>210</v>
      </c>
      <c r="UXD51" t="s">
        <v>210</v>
      </c>
      <c r="UXE51" t="s">
        <v>210</v>
      </c>
      <c r="UXF51" t="s">
        <v>210</v>
      </c>
      <c r="UXG51" t="s">
        <v>210</v>
      </c>
      <c r="UXH51" t="s">
        <v>210</v>
      </c>
      <c r="UXI51" t="s">
        <v>210</v>
      </c>
      <c r="UXJ51" t="s">
        <v>210</v>
      </c>
      <c r="UXK51" t="s">
        <v>210</v>
      </c>
      <c r="UXL51" t="s">
        <v>210</v>
      </c>
      <c r="UXM51" t="s">
        <v>210</v>
      </c>
      <c r="UXN51" t="s">
        <v>210</v>
      </c>
      <c r="UXO51" t="s">
        <v>210</v>
      </c>
      <c r="UXP51" t="s">
        <v>210</v>
      </c>
      <c r="UXQ51" t="s">
        <v>210</v>
      </c>
      <c r="UXR51" t="s">
        <v>210</v>
      </c>
      <c r="UXS51" t="s">
        <v>210</v>
      </c>
      <c r="UXT51" t="s">
        <v>210</v>
      </c>
      <c r="UXU51" t="s">
        <v>210</v>
      </c>
      <c r="UXV51" t="s">
        <v>210</v>
      </c>
      <c r="UXW51" t="s">
        <v>210</v>
      </c>
      <c r="UXX51" t="s">
        <v>210</v>
      </c>
      <c r="UXY51" t="s">
        <v>210</v>
      </c>
      <c r="UXZ51" t="s">
        <v>210</v>
      </c>
      <c r="UYA51" t="s">
        <v>210</v>
      </c>
      <c r="UYB51" t="s">
        <v>210</v>
      </c>
      <c r="UYC51" t="s">
        <v>210</v>
      </c>
      <c r="UYD51" t="s">
        <v>210</v>
      </c>
      <c r="UYE51" t="s">
        <v>210</v>
      </c>
      <c r="UYF51" t="s">
        <v>210</v>
      </c>
      <c r="UYG51" t="s">
        <v>210</v>
      </c>
      <c r="UYH51" t="s">
        <v>210</v>
      </c>
      <c r="UYI51" t="s">
        <v>210</v>
      </c>
      <c r="UYJ51" t="s">
        <v>210</v>
      </c>
      <c r="UYK51" t="s">
        <v>210</v>
      </c>
      <c r="UYL51" t="s">
        <v>210</v>
      </c>
      <c r="UYM51" t="s">
        <v>210</v>
      </c>
      <c r="UYN51" t="s">
        <v>210</v>
      </c>
      <c r="UYO51" t="s">
        <v>210</v>
      </c>
      <c r="UYP51" t="s">
        <v>210</v>
      </c>
      <c r="UYQ51" t="s">
        <v>210</v>
      </c>
      <c r="UYR51" t="s">
        <v>210</v>
      </c>
      <c r="UYS51" t="s">
        <v>210</v>
      </c>
      <c r="UYT51" t="s">
        <v>210</v>
      </c>
      <c r="UYU51" t="s">
        <v>210</v>
      </c>
      <c r="UYV51" t="s">
        <v>210</v>
      </c>
      <c r="UYW51" t="s">
        <v>210</v>
      </c>
      <c r="UYX51" t="s">
        <v>210</v>
      </c>
      <c r="UYY51" t="s">
        <v>210</v>
      </c>
      <c r="UYZ51" t="s">
        <v>210</v>
      </c>
      <c r="UZA51" t="s">
        <v>210</v>
      </c>
      <c r="UZB51" t="s">
        <v>210</v>
      </c>
      <c r="UZC51" t="s">
        <v>210</v>
      </c>
      <c r="UZD51" t="s">
        <v>210</v>
      </c>
      <c r="UZE51" t="s">
        <v>210</v>
      </c>
      <c r="UZF51" t="s">
        <v>210</v>
      </c>
      <c r="UZG51" t="s">
        <v>210</v>
      </c>
      <c r="UZH51" t="s">
        <v>210</v>
      </c>
      <c r="UZI51" t="s">
        <v>210</v>
      </c>
      <c r="UZJ51" t="s">
        <v>210</v>
      </c>
      <c r="UZK51" t="s">
        <v>210</v>
      </c>
      <c r="UZL51" t="s">
        <v>210</v>
      </c>
      <c r="UZM51" t="s">
        <v>210</v>
      </c>
      <c r="UZN51" t="s">
        <v>210</v>
      </c>
      <c r="UZO51" t="s">
        <v>210</v>
      </c>
      <c r="UZP51" t="s">
        <v>210</v>
      </c>
      <c r="UZQ51" t="s">
        <v>210</v>
      </c>
      <c r="UZR51" t="s">
        <v>210</v>
      </c>
      <c r="UZS51" t="s">
        <v>210</v>
      </c>
      <c r="UZT51" t="s">
        <v>210</v>
      </c>
      <c r="UZU51" t="s">
        <v>210</v>
      </c>
      <c r="UZV51" t="s">
        <v>210</v>
      </c>
      <c r="UZW51" t="s">
        <v>210</v>
      </c>
      <c r="UZX51" t="s">
        <v>210</v>
      </c>
      <c r="UZY51" t="s">
        <v>210</v>
      </c>
      <c r="UZZ51" t="s">
        <v>210</v>
      </c>
      <c r="VAA51" t="s">
        <v>210</v>
      </c>
      <c r="VAB51" t="s">
        <v>210</v>
      </c>
      <c r="VAC51" t="s">
        <v>210</v>
      </c>
      <c r="VAD51" t="s">
        <v>210</v>
      </c>
      <c r="VAE51" t="s">
        <v>210</v>
      </c>
      <c r="VAF51" t="s">
        <v>210</v>
      </c>
      <c r="VAG51" t="s">
        <v>210</v>
      </c>
      <c r="VAH51" t="s">
        <v>210</v>
      </c>
      <c r="VAI51" t="s">
        <v>210</v>
      </c>
      <c r="VAJ51" t="s">
        <v>210</v>
      </c>
      <c r="VAK51" t="s">
        <v>210</v>
      </c>
      <c r="VAL51" t="s">
        <v>210</v>
      </c>
      <c r="VAM51" t="s">
        <v>210</v>
      </c>
      <c r="VAN51" t="s">
        <v>210</v>
      </c>
      <c r="VAO51" t="s">
        <v>210</v>
      </c>
      <c r="VAP51" t="s">
        <v>210</v>
      </c>
      <c r="VAQ51" t="s">
        <v>210</v>
      </c>
      <c r="VAR51" t="s">
        <v>210</v>
      </c>
      <c r="VAS51" t="s">
        <v>210</v>
      </c>
      <c r="VAT51" t="s">
        <v>210</v>
      </c>
      <c r="VAU51" t="s">
        <v>210</v>
      </c>
      <c r="VAV51" t="s">
        <v>210</v>
      </c>
      <c r="VAW51" t="s">
        <v>210</v>
      </c>
      <c r="VAX51" t="s">
        <v>210</v>
      </c>
      <c r="VAY51" t="s">
        <v>210</v>
      </c>
      <c r="VAZ51" t="s">
        <v>210</v>
      </c>
      <c r="VBA51" t="s">
        <v>210</v>
      </c>
      <c r="VBB51" t="s">
        <v>210</v>
      </c>
      <c r="VBC51" t="s">
        <v>210</v>
      </c>
      <c r="VBD51" t="s">
        <v>210</v>
      </c>
      <c r="VBE51" t="s">
        <v>210</v>
      </c>
      <c r="VBF51" t="s">
        <v>210</v>
      </c>
      <c r="VBG51" t="s">
        <v>210</v>
      </c>
      <c r="VBH51" t="s">
        <v>210</v>
      </c>
      <c r="VBI51" t="s">
        <v>210</v>
      </c>
      <c r="VBJ51" t="s">
        <v>210</v>
      </c>
      <c r="VBK51" t="s">
        <v>210</v>
      </c>
      <c r="VBL51" t="s">
        <v>210</v>
      </c>
      <c r="VBM51" t="s">
        <v>210</v>
      </c>
      <c r="VBN51" t="s">
        <v>210</v>
      </c>
      <c r="VBO51" t="s">
        <v>210</v>
      </c>
      <c r="VBP51" t="s">
        <v>210</v>
      </c>
      <c r="VBQ51" t="s">
        <v>210</v>
      </c>
      <c r="VBR51" t="s">
        <v>210</v>
      </c>
      <c r="VBS51" t="s">
        <v>210</v>
      </c>
      <c r="VBT51" t="s">
        <v>210</v>
      </c>
      <c r="VBU51" t="s">
        <v>210</v>
      </c>
      <c r="VBV51" t="s">
        <v>210</v>
      </c>
      <c r="VBW51" t="s">
        <v>210</v>
      </c>
      <c r="VBX51" t="s">
        <v>210</v>
      </c>
      <c r="VBY51" t="s">
        <v>210</v>
      </c>
      <c r="VBZ51" t="s">
        <v>210</v>
      </c>
      <c r="VCA51" t="s">
        <v>210</v>
      </c>
      <c r="VCB51" t="s">
        <v>210</v>
      </c>
      <c r="VCC51" t="s">
        <v>210</v>
      </c>
      <c r="VCD51" t="s">
        <v>210</v>
      </c>
      <c r="VCE51" t="s">
        <v>210</v>
      </c>
      <c r="VCF51" t="s">
        <v>210</v>
      </c>
      <c r="VCG51" t="s">
        <v>210</v>
      </c>
      <c r="VCH51" t="s">
        <v>210</v>
      </c>
      <c r="VCI51" t="s">
        <v>210</v>
      </c>
      <c r="VCJ51" t="s">
        <v>210</v>
      </c>
      <c r="VCK51" t="s">
        <v>210</v>
      </c>
      <c r="VCL51" t="s">
        <v>210</v>
      </c>
      <c r="VCM51" t="s">
        <v>210</v>
      </c>
      <c r="VCN51" t="s">
        <v>210</v>
      </c>
      <c r="VCO51" t="s">
        <v>210</v>
      </c>
      <c r="VCP51" t="s">
        <v>210</v>
      </c>
      <c r="VCQ51" t="s">
        <v>210</v>
      </c>
      <c r="VCR51" t="s">
        <v>210</v>
      </c>
      <c r="VCS51" t="s">
        <v>210</v>
      </c>
      <c r="VCT51" t="s">
        <v>210</v>
      </c>
      <c r="VCU51" t="s">
        <v>210</v>
      </c>
      <c r="VCV51" t="s">
        <v>210</v>
      </c>
      <c r="VCW51" t="s">
        <v>210</v>
      </c>
      <c r="VCX51" t="s">
        <v>210</v>
      </c>
      <c r="VCY51" t="s">
        <v>210</v>
      </c>
      <c r="VCZ51" t="s">
        <v>210</v>
      </c>
      <c r="VDA51" t="s">
        <v>210</v>
      </c>
      <c r="VDB51" t="s">
        <v>210</v>
      </c>
      <c r="VDC51" t="s">
        <v>210</v>
      </c>
      <c r="VDD51" t="s">
        <v>210</v>
      </c>
      <c r="VDE51" t="s">
        <v>210</v>
      </c>
      <c r="VDF51" t="s">
        <v>210</v>
      </c>
      <c r="VDG51" t="s">
        <v>210</v>
      </c>
      <c r="VDH51" t="s">
        <v>210</v>
      </c>
      <c r="VDI51" t="s">
        <v>210</v>
      </c>
      <c r="VDJ51" t="s">
        <v>210</v>
      </c>
      <c r="VDK51" t="s">
        <v>210</v>
      </c>
      <c r="VDL51" t="s">
        <v>210</v>
      </c>
      <c r="VDM51" t="s">
        <v>210</v>
      </c>
      <c r="VDN51" t="s">
        <v>210</v>
      </c>
      <c r="VDO51" t="s">
        <v>210</v>
      </c>
      <c r="VDP51" t="s">
        <v>210</v>
      </c>
      <c r="VDQ51" t="s">
        <v>210</v>
      </c>
      <c r="VDR51" t="s">
        <v>210</v>
      </c>
      <c r="VDS51" t="s">
        <v>210</v>
      </c>
      <c r="VDT51" t="s">
        <v>210</v>
      </c>
      <c r="VDU51" t="s">
        <v>210</v>
      </c>
      <c r="VDV51" t="s">
        <v>210</v>
      </c>
      <c r="VDW51" t="s">
        <v>210</v>
      </c>
      <c r="VDX51" t="s">
        <v>210</v>
      </c>
      <c r="VDY51" t="s">
        <v>210</v>
      </c>
      <c r="VDZ51" t="s">
        <v>210</v>
      </c>
      <c r="VEA51" t="s">
        <v>210</v>
      </c>
      <c r="VEB51" t="s">
        <v>210</v>
      </c>
      <c r="VEC51" t="s">
        <v>210</v>
      </c>
      <c r="VED51" t="s">
        <v>210</v>
      </c>
      <c r="VEE51" t="s">
        <v>210</v>
      </c>
      <c r="VEF51" t="s">
        <v>210</v>
      </c>
      <c r="VEG51" t="s">
        <v>210</v>
      </c>
      <c r="VEH51" t="s">
        <v>210</v>
      </c>
      <c r="VEI51" t="s">
        <v>210</v>
      </c>
      <c r="VEJ51" t="s">
        <v>210</v>
      </c>
      <c r="VEK51" t="s">
        <v>210</v>
      </c>
      <c r="VEL51" t="s">
        <v>210</v>
      </c>
      <c r="VEM51" t="s">
        <v>210</v>
      </c>
      <c r="VEN51" t="s">
        <v>210</v>
      </c>
      <c r="VEO51" t="s">
        <v>210</v>
      </c>
      <c r="VEP51" t="s">
        <v>210</v>
      </c>
      <c r="VEQ51" t="s">
        <v>210</v>
      </c>
      <c r="VER51" t="s">
        <v>210</v>
      </c>
      <c r="VES51" t="s">
        <v>210</v>
      </c>
      <c r="VET51" t="s">
        <v>210</v>
      </c>
      <c r="VEU51" t="s">
        <v>210</v>
      </c>
      <c r="VEV51" t="s">
        <v>210</v>
      </c>
      <c r="VEW51" t="s">
        <v>210</v>
      </c>
      <c r="VEX51" t="s">
        <v>210</v>
      </c>
      <c r="VEY51" t="s">
        <v>210</v>
      </c>
      <c r="VEZ51" t="s">
        <v>210</v>
      </c>
      <c r="VFA51" t="s">
        <v>210</v>
      </c>
      <c r="VFB51" t="s">
        <v>210</v>
      </c>
      <c r="VFC51" t="s">
        <v>210</v>
      </c>
      <c r="VFD51" t="s">
        <v>210</v>
      </c>
      <c r="VFE51" t="s">
        <v>210</v>
      </c>
      <c r="VFF51" t="s">
        <v>210</v>
      </c>
      <c r="VFG51" t="s">
        <v>210</v>
      </c>
      <c r="VFH51" t="s">
        <v>210</v>
      </c>
      <c r="VFI51" t="s">
        <v>210</v>
      </c>
      <c r="VFJ51" t="s">
        <v>210</v>
      </c>
      <c r="VFK51" t="s">
        <v>210</v>
      </c>
      <c r="VFL51" t="s">
        <v>210</v>
      </c>
      <c r="VFM51" t="s">
        <v>210</v>
      </c>
      <c r="VFN51" t="s">
        <v>210</v>
      </c>
      <c r="VFO51" t="s">
        <v>210</v>
      </c>
      <c r="VFP51" t="s">
        <v>210</v>
      </c>
      <c r="VFQ51" t="s">
        <v>210</v>
      </c>
      <c r="VFR51" t="s">
        <v>210</v>
      </c>
      <c r="VFS51" t="s">
        <v>210</v>
      </c>
      <c r="VFT51" t="s">
        <v>210</v>
      </c>
      <c r="VFU51" t="s">
        <v>210</v>
      </c>
      <c r="VFV51" t="s">
        <v>210</v>
      </c>
      <c r="VFW51" t="s">
        <v>210</v>
      </c>
      <c r="VFX51" t="s">
        <v>210</v>
      </c>
      <c r="VFY51" t="s">
        <v>210</v>
      </c>
      <c r="VFZ51" t="s">
        <v>210</v>
      </c>
      <c r="VGA51" t="s">
        <v>210</v>
      </c>
      <c r="VGB51" t="s">
        <v>210</v>
      </c>
      <c r="VGC51" t="s">
        <v>210</v>
      </c>
      <c r="VGD51" t="s">
        <v>210</v>
      </c>
      <c r="VGE51" t="s">
        <v>210</v>
      </c>
      <c r="VGF51" t="s">
        <v>210</v>
      </c>
      <c r="VGG51" t="s">
        <v>210</v>
      </c>
      <c r="VGH51" t="s">
        <v>210</v>
      </c>
      <c r="VGI51" t="s">
        <v>210</v>
      </c>
      <c r="VGJ51" t="s">
        <v>210</v>
      </c>
      <c r="VGK51" t="s">
        <v>210</v>
      </c>
      <c r="VGL51" t="s">
        <v>210</v>
      </c>
      <c r="VGM51" t="s">
        <v>210</v>
      </c>
      <c r="VGN51" t="s">
        <v>210</v>
      </c>
      <c r="VGO51" t="s">
        <v>210</v>
      </c>
      <c r="VGP51" t="s">
        <v>210</v>
      </c>
      <c r="VGQ51" t="s">
        <v>210</v>
      </c>
      <c r="VGR51" t="s">
        <v>210</v>
      </c>
      <c r="VGS51" t="s">
        <v>210</v>
      </c>
      <c r="VGT51" t="s">
        <v>210</v>
      </c>
      <c r="VGU51" t="s">
        <v>210</v>
      </c>
      <c r="VGV51" t="s">
        <v>210</v>
      </c>
      <c r="VGW51" t="s">
        <v>210</v>
      </c>
      <c r="VGX51" t="s">
        <v>210</v>
      </c>
      <c r="VGY51" t="s">
        <v>210</v>
      </c>
      <c r="VGZ51" t="s">
        <v>210</v>
      </c>
      <c r="VHA51" t="s">
        <v>210</v>
      </c>
      <c r="VHB51" t="s">
        <v>210</v>
      </c>
      <c r="VHC51" t="s">
        <v>210</v>
      </c>
      <c r="VHD51" t="s">
        <v>210</v>
      </c>
      <c r="VHE51" t="s">
        <v>210</v>
      </c>
      <c r="VHF51" t="s">
        <v>210</v>
      </c>
      <c r="VHG51" t="s">
        <v>210</v>
      </c>
      <c r="VHH51" t="s">
        <v>210</v>
      </c>
      <c r="VHI51" t="s">
        <v>210</v>
      </c>
      <c r="VHJ51" t="s">
        <v>210</v>
      </c>
      <c r="VHK51" t="s">
        <v>210</v>
      </c>
      <c r="VHL51" t="s">
        <v>210</v>
      </c>
      <c r="VHM51" t="s">
        <v>210</v>
      </c>
      <c r="VHN51" t="s">
        <v>210</v>
      </c>
      <c r="VHO51" t="s">
        <v>210</v>
      </c>
      <c r="VHP51" t="s">
        <v>210</v>
      </c>
      <c r="VHQ51" t="s">
        <v>210</v>
      </c>
      <c r="VHR51" t="s">
        <v>210</v>
      </c>
      <c r="VHS51" t="s">
        <v>210</v>
      </c>
      <c r="VHT51" t="s">
        <v>210</v>
      </c>
      <c r="VHU51" t="s">
        <v>210</v>
      </c>
      <c r="VHV51" t="s">
        <v>210</v>
      </c>
      <c r="VHW51" t="s">
        <v>210</v>
      </c>
      <c r="VHX51" t="s">
        <v>210</v>
      </c>
      <c r="VHY51" t="s">
        <v>210</v>
      </c>
      <c r="VHZ51" t="s">
        <v>210</v>
      </c>
      <c r="VIA51" t="s">
        <v>210</v>
      </c>
      <c r="VIB51" t="s">
        <v>210</v>
      </c>
      <c r="VIC51" t="s">
        <v>210</v>
      </c>
      <c r="VID51" t="s">
        <v>210</v>
      </c>
      <c r="VIE51" t="s">
        <v>210</v>
      </c>
      <c r="VIF51" t="s">
        <v>210</v>
      </c>
      <c r="VIG51" t="s">
        <v>210</v>
      </c>
      <c r="VIH51" t="s">
        <v>210</v>
      </c>
      <c r="VII51" t="s">
        <v>210</v>
      </c>
      <c r="VIJ51" t="s">
        <v>210</v>
      </c>
      <c r="VIK51" t="s">
        <v>210</v>
      </c>
      <c r="VIL51" t="s">
        <v>210</v>
      </c>
      <c r="VIM51" t="s">
        <v>210</v>
      </c>
      <c r="VIN51" t="s">
        <v>210</v>
      </c>
      <c r="VIO51" t="s">
        <v>210</v>
      </c>
      <c r="VIP51" t="s">
        <v>210</v>
      </c>
      <c r="VIQ51" t="s">
        <v>210</v>
      </c>
      <c r="VIR51" t="s">
        <v>210</v>
      </c>
      <c r="VIS51" t="s">
        <v>210</v>
      </c>
      <c r="VIT51" t="s">
        <v>210</v>
      </c>
      <c r="VIU51" t="s">
        <v>210</v>
      </c>
      <c r="VIV51" t="s">
        <v>210</v>
      </c>
      <c r="VIW51" t="s">
        <v>210</v>
      </c>
      <c r="VIX51" t="s">
        <v>210</v>
      </c>
      <c r="VIY51" t="s">
        <v>210</v>
      </c>
      <c r="VIZ51" t="s">
        <v>210</v>
      </c>
      <c r="VJA51" t="s">
        <v>210</v>
      </c>
      <c r="VJB51" t="s">
        <v>210</v>
      </c>
      <c r="VJC51" t="s">
        <v>210</v>
      </c>
      <c r="VJD51" t="s">
        <v>210</v>
      </c>
      <c r="VJE51" t="s">
        <v>210</v>
      </c>
      <c r="VJF51" t="s">
        <v>210</v>
      </c>
      <c r="VJG51" t="s">
        <v>210</v>
      </c>
      <c r="VJH51" t="s">
        <v>210</v>
      </c>
      <c r="VJI51" t="s">
        <v>210</v>
      </c>
      <c r="VJJ51" t="s">
        <v>210</v>
      </c>
      <c r="VJK51" t="s">
        <v>210</v>
      </c>
      <c r="VJL51" t="s">
        <v>210</v>
      </c>
      <c r="VJM51" t="s">
        <v>210</v>
      </c>
      <c r="VJN51" t="s">
        <v>210</v>
      </c>
      <c r="VJO51" t="s">
        <v>210</v>
      </c>
      <c r="VJP51" t="s">
        <v>210</v>
      </c>
      <c r="VJQ51" t="s">
        <v>210</v>
      </c>
      <c r="VJR51" t="s">
        <v>210</v>
      </c>
      <c r="VJS51" t="s">
        <v>210</v>
      </c>
      <c r="VJT51" t="s">
        <v>210</v>
      </c>
      <c r="VJU51" t="s">
        <v>210</v>
      </c>
      <c r="VJV51" t="s">
        <v>210</v>
      </c>
      <c r="VJW51" t="s">
        <v>210</v>
      </c>
      <c r="VJX51" t="s">
        <v>210</v>
      </c>
      <c r="VJY51" t="s">
        <v>210</v>
      </c>
      <c r="VJZ51" t="s">
        <v>210</v>
      </c>
      <c r="VKA51" t="s">
        <v>210</v>
      </c>
      <c r="VKB51" t="s">
        <v>210</v>
      </c>
      <c r="VKC51" t="s">
        <v>210</v>
      </c>
      <c r="VKD51" t="s">
        <v>210</v>
      </c>
      <c r="VKE51" t="s">
        <v>210</v>
      </c>
      <c r="VKF51" t="s">
        <v>210</v>
      </c>
      <c r="VKG51" t="s">
        <v>210</v>
      </c>
      <c r="VKH51" t="s">
        <v>210</v>
      </c>
      <c r="VKI51" t="s">
        <v>210</v>
      </c>
      <c r="VKJ51" t="s">
        <v>210</v>
      </c>
      <c r="VKK51" t="s">
        <v>210</v>
      </c>
      <c r="VKL51" t="s">
        <v>210</v>
      </c>
      <c r="VKM51" t="s">
        <v>210</v>
      </c>
      <c r="VKN51" t="s">
        <v>210</v>
      </c>
      <c r="VKO51" t="s">
        <v>210</v>
      </c>
      <c r="VKP51" t="s">
        <v>210</v>
      </c>
      <c r="VKQ51" t="s">
        <v>210</v>
      </c>
      <c r="VKR51" t="s">
        <v>210</v>
      </c>
      <c r="VKS51" t="s">
        <v>210</v>
      </c>
      <c r="VKT51" t="s">
        <v>210</v>
      </c>
      <c r="VKU51" t="s">
        <v>210</v>
      </c>
      <c r="VKV51" t="s">
        <v>210</v>
      </c>
      <c r="VKW51" t="s">
        <v>210</v>
      </c>
      <c r="VKX51" t="s">
        <v>210</v>
      </c>
      <c r="VKY51" t="s">
        <v>210</v>
      </c>
      <c r="VKZ51" t="s">
        <v>210</v>
      </c>
      <c r="VLA51" t="s">
        <v>210</v>
      </c>
      <c r="VLB51" t="s">
        <v>210</v>
      </c>
      <c r="VLC51" t="s">
        <v>210</v>
      </c>
      <c r="VLD51" t="s">
        <v>210</v>
      </c>
      <c r="VLE51" t="s">
        <v>210</v>
      </c>
      <c r="VLF51" t="s">
        <v>210</v>
      </c>
      <c r="VLG51" t="s">
        <v>210</v>
      </c>
      <c r="VLH51" t="s">
        <v>210</v>
      </c>
      <c r="VLI51" t="s">
        <v>210</v>
      </c>
      <c r="VLJ51" t="s">
        <v>210</v>
      </c>
      <c r="VLK51" t="s">
        <v>210</v>
      </c>
      <c r="VLL51" t="s">
        <v>210</v>
      </c>
      <c r="VLM51" t="s">
        <v>210</v>
      </c>
      <c r="VLN51" t="s">
        <v>210</v>
      </c>
      <c r="VLO51" t="s">
        <v>210</v>
      </c>
      <c r="VLP51" t="s">
        <v>210</v>
      </c>
      <c r="VLQ51" t="s">
        <v>210</v>
      </c>
      <c r="VLR51" t="s">
        <v>210</v>
      </c>
      <c r="VLS51" t="s">
        <v>210</v>
      </c>
      <c r="VLT51" t="s">
        <v>210</v>
      </c>
      <c r="VLU51" t="s">
        <v>210</v>
      </c>
      <c r="VLV51" t="s">
        <v>210</v>
      </c>
      <c r="VLW51" t="s">
        <v>210</v>
      </c>
      <c r="VLX51" t="s">
        <v>210</v>
      </c>
      <c r="VLY51" t="s">
        <v>210</v>
      </c>
      <c r="VLZ51" t="s">
        <v>210</v>
      </c>
      <c r="VMA51" t="s">
        <v>210</v>
      </c>
      <c r="VMB51" t="s">
        <v>210</v>
      </c>
      <c r="VMC51" t="s">
        <v>210</v>
      </c>
      <c r="VMD51" t="s">
        <v>210</v>
      </c>
      <c r="VME51" t="s">
        <v>210</v>
      </c>
      <c r="VMF51" t="s">
        <v>210</v>
      </c>
      <c r="VMG51" t="s">
        <v>210</v>
      </c>
      <c r="VMH51" t="s">
        <v>210</v>
      </c>
      <c r="VMI51" t="s">
        <v>210</v>
      </c>
      <c r="VMJ51" t="s">
        <v>210</v>
      </c>
      <c r="VMK51" t="s">
        <v>210</v>
      </c>
      <c r="VML51" t="s">
        <v>210</v>
      </c>
      <c r="VMM51" t="s">
        <v>210</v>
      </c>
      <c r="VMN51" t="s">
        <v>210</v>
      </c>
      <c r="VMO51" t="s">
        <v>210</v>
      </c>
      <c r="VMP51" t="s">
        <v>210</v>
      </c>
      <c r="VMQ51" t="s">
        <v>210</v>
      </c>
      <c r="VMR51" t="s">
        <v>210</v>
      </c>
      <c r="VMS51" t="s">
        <v>210</v>
      </c>
      <c r="VMT51" t="s">
        <v>210</v>
      </c>
      <c r="VMU51" t="s">
        <v>210</v>
      </c>
      <c r="VMV51" t="s">
        <v>210</v>
      </c>
      <c r="VMW51" t="s">
        <v>210</v>
      </c>
      <c r="VMX51" t="s">
        <v>210</v>
      </c>
      <c r="VMY51" t="s">
        <v>210</v>
      </c>
      <c r="VMZ51" t="s">
        <v>210</v>
      </c>
      <c r="VNA51" t="s">
        <v>210</v>
      </c>
      <c r="VNB51" t="s">
        <v>210</v>
      </c>
      <c r="VNC51" t="s">
        <v>210</v>
      </c>
      <c r="VND51" t="s">
        <v>210</v>
      </c>
      <c r="VNE51" t="s">
        <v>210</v>
      </c>
      <c r="VNF51" t="s">
        <v>210</v>
      </c>
      <c r="VNG51" t="s">
        <v>210</v>
      </c>
      <c r="VNH51" t="s">
        <v>210</v>
      </c>
      <c r="VNI51" t="s">
        <v>210</v>
      </c>
      <c r="VNJ51" t="s">
        <v>210</v>
      </c>
      <c r="VNK51" t="s">
        <v>210</v>
      </c>
      <c r="VNL51" t="s">
        <v>210</v>
      </c>
      <c r="VNM51" t="s">
        <v>210</v>
      </c>
      <c r="VNN51" t="s">
        <v>210</v>
      </c>
      <c r="VNO51" t="s">
        <v>210</v>
      </c>
      <c r="VNP51" t="s">
        <v>210</v>
      </c>
      <c r="VNQ51" t="s">
        <v>210</v>
      </c>
      <c r="VNR51" t="s">
        <v>210</v>
      </c>
      <c r="VNS51" t="s">
        <v>210</v>
      </c>
      <c r="VNT51" t="s">
        <v>210</v>
      </c>
      <c r="VNU51" t="s">
        <v>210</v>
      </c>
      <c r="VNV51" t="s">
        <v>210</v>
      </c>
      <c r="VNW51" t="s">
        <v>210</v>
      </c>
      <c r="VNX51" t="s">
        <v>210</v>
      </c>
      <c r="VNY51" t="s">
        <v>210</v>
      </c>
      <c r="VNZ51" t="s">
        <v>210</v>
      </c>
      <c r="VOA51" t="s">
        <v>210</v>
      </c>
      <c r="VOB51" t="s">
        <v>210</v>
      </c>
      <c r="VOC51" t="s">
        <v>210</v>
      </c>
      <c r="VOD51" t="s">
        <v>210</v>
      </c>
      <c r="VOE51" t="s">
        <v>210</v>
      </c>
      <c r="VOF51" t="s">
        <v>210</v>
      </c>
      <c r="VOG51" t="s">
        <v>210</v>
      </c>
      <c r="VOH51" t="s">
        <v>210</v>
      </c>
      <c r="VOI51" t="s">
        <v>210</v>
      </c>
      <c r="VOJ51" t="s">
        <v>210</v>
      </c>
      <c r="VOK51" t="s">
        <v>210</v>
      </c>
      <c r="VOL51" t="s">
        <v>210</v>
      </c>
      <c r="VOM51" t="s">
        <v>210</v>
      </c>
      <c r="VON51" t="s">
        <v>210</v>
      </c>
      <c r="VOO51" t="s">
        <v>210</v>
      </c>
      <c r="VOP51" t="s">
        <v>210</v>
      </c>
      <c r="VOQ51" t="s">
        <v>210</v>
      </c>
      <c r="VOR51" t="s">
        <v>210</v>
      </c>
      <c r="VOS51" t="s">
        <v>210</v>
      </c>
      <c r="VOT51" t="s">
        <v>210</v>
      </c>
      <c r="VOU51" t="s">
        <v>210</v>
      </c>
      <c r="VOV51" t="s">
        <v>210</v>
      </c>
      <c r="VOW51" t="s">
        <v>210</v>
      </c>
      <c r="VOX51" t="s">
        <v>210</v>
      </c>
      <c r="VOY51" t="s">
        <v>210</v>
      </c>
      <c r="VOZ51" t="s">
        <v>210</v>
      </c>
      <c r="VPA51" t="s">
        <v>210</v>
      </c>
      <c r="VPB51" t="s">
        <v>210</v>
      </c>
      <c r="VPC51" t="s">
        <v>210</v>
      </c>
      <c r="VPD51" t="s">
        <v>210</v>
      </c>
      <c r="VPE51" t="s">
        <v>210</v>
      </c>
      <c r="VPF51" t="s">
        <v>210</v>
      </c>
      <c r="VPG51" t="s">
        <v>210</v>
      </c>
      <c r="VPH51" t="s">
        <v>210</v>
      </c>
      <c r="VPI51" t="s">
        <v>210</v>
      </c>
      <c r="VPJ51" t="s">
        <v>210</v>
      </c>
      <c r="VPK51" t="s">
        <v>210</v>
      </c>
      <c r="VPL51" t="s">
        <v>210</v>
      </c>
      <c r="VPM51" t="s">
        <v>210</v>
      </c>
      <c r="VPN51" t="s">
        <v>210</v>
      </c>
      <c r="VPO51" t="s">
        <v>210</v>
      </c>
      <c r="VPP51" t="s">
        <v>210</v>
      </c>
      <c r="VPQ51" t="s">
        <v>210</v>
      </c>
      <c r="VPR51" t="s">
        <v>210</v>
      </c>
      <c r="VPS51" t="s">
        <v>210</v>
      </c>
      <c r="VPT51" t="s">
        <v>210</v>
      </c>
      <c r="VPU51" t="s">
        <v>210</v>
      </c>
      <c r="VPV51" t="s">
        <v>210</v>
      </c>
      <c r="VPW51" t="s">
        <v>210</v>
      </c>
      <c r="VPX51" t="s">
        <v>210</v>
      </c>
      <c r="VPY51" t="s">
        <v>210</v>
      </c>
      <c r="VPZ51" t="s">
        <v>210</v>
      </c>
      <c r="VQA51" t="s">
        <v>210</v>
      </c>
      <c r="VQB51" t="s">
        <v>210</v>
      </c>
      <c r="VQC51" t="s">
        <v>210</v>
      </c>
      <c r="VQD51" t="s">
        <v>210</v>
      </c>
      <c r="VQE51" t="s">
        <v>210</v>
      </c>
      <c r="VQF51" t="s">
        <v>210</v>
      </c>
      <c r="VQG51" t="s">
        <v>210</v>
      </c>
      <c r="VQH51" t="s">
        <v>210</v>
      </c>
      <c r="VQI51" t="s">
        <v>210</v>
      </c>
      <c r="VQJ51" t="s">
        <v>210</v>
      </c>
      <c r="VQK51" t="s">
        <v>210</v>
      </c>
      <c r="VQL51" t="s">
        <v>210</v>
      </c>
      <c r="VQM51" t="s">
        <v>210</v>
      </c>
      <c r="VQN51" t="s">
        <v>210</v>
      </c>
      <c r="VQO51" t="s">
        <v>210</v>
      </c>
      <c r="VQP51" t="s">
        <v>210</v>
      </c>
      <c r="VQQ51" t="s">
        <v>210</v>
      </c>
      <c r="VQR51" t="s">
        <v>210</v>
      </c>
      <c r="VQS51" t="s">
        <v>210</v>
      </c>
      <c r="VQT51" t="s">
        <v>210</v>
      </c>
      <c r="VQU51" t="s">
        <v>210</v>
      </c>
      <c r="VQV51" t="s">
        <v>210</v>
      </c>
      <c r="VQW51" t="s">
        <v>210</v>
      </c>
      <c r="VQX51" t="s">
        <v>210</v>
      </c>
      <c r="VQY51" t="s">
        <v>210</v>
      </c>
      <c r="VQZ51" t="s">
        <v>210</v>
      </c>
      <c r="VRA51" t="s">
        <v>210</v>
      </c>
      <c r="VRB51" t="s">
        <v>210</v>
      </c>
      <c r="VRC51" t="s">
        <v>210</v>
      </c>
      <c r="VRD51" t="s">
        <v>210</v>
      </c>
      <c r="VRE51" t="s">
        <v>210</v>
      </c>
      <c r="VRF51" t="s">
        <v>210</v>
      </c>
      <c r="VRG51" t="s">
        <v>210</v>
      </c>
      <c r="VRH51" t="s">
        <v>210</v>
      </c>
      <c r="VRI51" t="s">
        <v>210</v>
      </c>
      <c r="VRJ51" t="s">
        <v>210</v>
      </c>
      <c r="VRK51" t="s">
        <v>210</v>
      </c>
      <c r="VRL51" t="s">
        <v>210</v>
      </c>
      <c r="VRM51" t="s">
        <v>210</v>
      </c>
      <c r="VRN51" t="s">
        <v>210</v>
      </c>
      <c r="VRO51" t="s">
        <v>210</v>
      </c>
      <c r="VRP51" t="s">
        <v>210</v>
      </c>
      <c r="VRQ51" t="s">
        <v>210</v>
      </c>
      <c r="VRR51" t="s">
        <v>210</v>
      </c>
      <c r="VRS51" t="s">
        <v>210</v>
      </c>
      <c r="VRT51" t="s">
        <v>210</v>
      </c>
      <c r="VRU51" t="s">
        <v>210</v>
      </c>
      <c r="VRV51" t="s">
        <v>210</v>
      </c>
      <c r="VRW51" t="s">
        <v>210</v>
      </c>
      <c r="VRX51" t="s">
        <v>210</v>
      </c>
      <c r="VRY51" t="s">
        <v>210</v>
      </c>
      <c r="VRZ51" t="s">
        <v>210</v>
      </c>
      <c r="VSA51" t="s">
        <v>210</v>
      </c>
      <c r="VSB51" t="s">
        <v>210</v>
      </c>
      <c r="VSC51" t="s">
        <v>210</v>
      </c>
      <c r="VSD51" t="s">
        <v>210</v>
      </c>
      <c r="VSE51" t="s">
        <v>210</v>
      </c>
      <c r="VSF51" t="s">
        <v>210</v>
      </c>
      <c r="VSG51" t="s">
        <v>210</v>
      </c>
      <c r="VSH51" t="s">
        <v>210</v>
      </c>
      <c r="VSI51" t="s">
        <v>210</v>
      </c>
      <c r="VSJ51" t="s">
        <v>210</v>
      </c>
      <c r="VSK51" t="s">
        <v>210</v>
      </c>
      <c r="VSL51" t="s">
        <v>210</v>
      </c>
      <c r="VSM51" t="s">
        <v>210</v>
      </c>
      <c r="VSN51" t="s">
        <v>210</v>
      </c>
      <c r="VSO51" t="s">
        <v>210</v>
      </c>
      <c r="VSP51" t="s">
        <v>210</v>
      </c>
      <c r="VSQ51" t="s">
        <v>210</v>
      </c>
      <c r="VSR51" t="s">
        <v>210</v>
      </c>
      <c r="VSS51" t="s">
        <v>210</v>
      </c>
      <c r="VST51" t="s">
        <v>210</v>
      </c>
      <c r="VSU51" t="s">
        <v>210</v>
      </c>
      <c r="VSV51" t="s">
        <v>210</v>
      </c>
      <c r="VSW51" t="s">
        <v>210</v>
      </c>
      <c r="VSX51" t="s">
        <v>210</v>
      </c>
      <c r="VSY51" t="s">
        <v>210</v>
      </c>
      <c r="VSZ51" t="s">
        <v>210</v>
      </c>
      <c r="VTA51" t="s">
        <v>210</v>
      </c>
      <c r="VTB51" t="s">
        <v>210</v>
      </c>
      <c r="VTC51" t="s">
        <v>210</v>
      </c>
      <c r="VTD51" t="s">
        <v>210</v>
      </c>
      <c r="VTE51" t="s">
        <v>210</v>
      </c>
      <c r="VTF51" t="s">
        <v>210</v>
      </c>
      <c r="VTG51" t="s">
        <v>210</v>
      </c>
      <c r="VTH51" t="s">
        <v>210</v>
      </c>
      <c r="VTI51" t="s">
        <v>210</v>
      </c>
      <c r="VTJ51" t="s">
        <v>210</v>
      </c>
      <c r="VTK51" t="s">
        <v>210</v>
      </c>
      <c r="VTL51" t="s">
        <v>210</v>
      </c>
      <c r="VTM51" t="s">
        <v>210</v>
      </c>
      <c r="VTN51" t="s">
        <v>210</v>
      </c>
      <c r="VTO51" t="s">
        <v>210</v>
      </c>
      <c r="VTP51" t="s">
        <v>210</v>
      </c>
      <c r="VTQ51" t="s">
        <v>210</v>
      </c>
      <c r="VTR51" t="s">
        <v>210</v>
      </c>
      <c r="VTS51" t="s">
        <v>210</v>
      </c>
      <c r="VTT51" t="s">
        <v>210</v>
      </c>
      <c r="VTU51" t="s">
        <v>210</v>
      </c>
      <c r="VTV51" t="s">
        <v>210</v>
      </c>
      <c r="VTW51" t="s">
        <v>210</v>
      </c>
      <c r="VTX51" t="s">
        <v>210</v>
      </c>
      <c r="VTY51" t="s">
        <v>210</v>
      </c>
      <c r="VTZ51" t="s">
        <v>210</v>
      </c>
      <c r="VUA51" t="s">
        <v>210</v>
      </c>
      <c r="VUB51" t="s">
        <v>210</v>
      </c>
      <c r="VUC51" t="s">
        <v>210</v>
      </c>
      <c r="VUD51" t="s">
        <v>210</v>
      </c>
      <c r="VUE51" t="s">
        <v>210</v>
      </c>
      <c r="VUF51" t="s">
        <v>210</v>
      </c>
      <c r="VUG51" t="s">
        <v>210</v>
      </c>
      <c r="VUH51" t="s">
        <v>210</v>
      </c>
      <c r="VUI51" t="s">
        <v>210</v>
      </c>
      <c r="VUJ51" t="s">
        <v>210</v>
      </c>
      <c r="VUK51" t="s">
        <v>210</v>
      </c>
      <c r="VUL51" t="s">
        <v>210</v>
      </c>
      <c r="VUM51" t="s">
        <v>210</v>
      </c>
      <c r="VUN51" t="s">
        <v>210</v>
      </c>
      <c r="VUO51" t="s">
        <v>210</v>
      </c>
      <c r="VUP51" t="s">
        <v>210</v>
      </c>
      <c r="VUQ51" t="s">
        <v>210</v>
      </c>
      <c r="VUR51" t="s">
        <v>210</v>
      </c>
      <c r="VUS51" t="s">
        <v>210</v>
      </c>
      <c r="VUT51" t="s">
        <v>210</v>
      </c>
      <c r="VUU51" t="s">
        <v>210</v>
      </c>
      <c r="VUV51" t="s">
        <v>210</v>
      </c>
      <c r="VUW51" t="s">
        <v>210</v>
      </c>
      <c r="VUX51" t="s">
        <v>210</v>
      </c>
      <c r="VUY51" t="s">
        <v>210</v>
      </c>
      <c r="VUZ51" t="s">
        <v>210</v>
      </c>
      <c r="VVA51" t="s">
        <v>210</v>
      </c>
      <c r="VVB51" t="s">
        <v>210</v>
      </c>
      <c r="VVC51" t="s">
        <v>210</v>
      </c>
      <c r="VVD51" t="s">
        <v>210</v>
      </c>
      <c r="VVE51" t="s">
        <v>210</v>
      </c>
      <c r="VVF51" t="s">
        <v>210</v>
      </c>
      <c r="VVG51" t="s">
        <v>210</v>
      </c>
      <c r="VVH51" t="s">
        <v>210</v>
      </c>
      <c r="VVI51" t="s">
        <v>210</v>
      </c>
      <c r="VVJ51" t="s">
        <v>210</v>
      </c>
      <c r="VVK51" t="s">
        <v>210</v>
      </c>
      <c r="VVL51" t="s">
        <v>210</v>
      </c>
      <c r="VVM51" t="s">
        <v>210</v>
      </c>
      <c r="VVN51" t="s">
        <v>210</v>
      </c>
      <c r="VVO51" t="s">
        <v>210</v>
      </c>
      <c r="VVP51" t="s">
        <v>210</v>
      </c>
      <c r="VVQ51" t="s">
        <v>210</v>
      </c>
      <c r="VVR51" t="s">
        <v>210</v>
      </c>
      <c r="VVS51" t="s">
        <v>210</v>
      </c>
      <c r="VVT51" t="s">
        <v>210</v>
      </c>
      <c r="VVU51" t="s">
        <v>210</v>
      </c>
      <c r="VVV51" t="s">
        <v>210</v>
      </c>
      <c r="VVW51" t="s">
        <v>210</v>
      </c>
      <c r="VVX51" t="s">
        <v>210</v>
      </c>
      <c r="VVY51" t="s">
        <v>210</v>
      </c>
      <c r="VVZ51" t="s">
        <v>210</v>
      </c>
      <c r="VWA51" t="s">
        <v>210</v>
      </c>
      <c r="VWB51" t="s">
        <v>210</v>
      </c>
      <c r="VWC51" t="s">
        <v>210</v>
      </c>
      <c r="VWD51" t="s">
        <v>210</v>
      </c>
      <c r="VWE51" t="s">
        <v>210</v>
      </c>
      <c r="VWF51" t="s">
        <v>210</v>
      </c>
      <c r="VWG51" t="s">
        <v>210</v>
      </c>
      <c r="VWH51" t="s">
        <v>210</v>
      </c>
      <c r="VWI51" t="s">
        <v>210</v>
      </c>
      <c r="VWJ51" t="s">
        <v>210</v>
      </c>
      <c r="VWK51" t="s">
        <v>210</v>
      </c>
      <c r="VWL51" t="s">
        <v>210</v>
      </c>
      <c r="VWM51" t="s">
        <v>210</v>
      </c>
      <c r="VWN51" t="s">
        <v>210</v>
      </c>
      <c r="VWO51" t="s">
        <v>210</v>
      </c>
      <c r="VWP51" t="s">
        <v>210</v>
      </c>
      <c r="VWQ51" t="s">
        <v>210</v>
      </c>
      <c r="VWR51" t="s">
        <v>210</v>
      </c>
      <c r="VWS51" t="s">
        <v>210</v>
      </c>
      <c r="VWT51" t="s">
        <v>210</v>
      </c>
      <c r="VWU51" t="s">
        <v>210</v>
      </c>
      <c r="VWV51" t="s">
        <v>210</v>
      </c>
      <c r="VWW51" t="s">
        <v>210</v>
      </c>
      <c r="VWX51" t="s">
        <v>210</v>
      </c>
      <c r="VWY51" t="s">
        <v>210</v>
      </c>
      <c r="VWZ51" t="s">
        <v>210</v>
      </c>
      <c r="VXA51" t="s">
        <v>210</v>
      </c>
      <c r="VXB51" t="s">
        <v>210</v>
      </c>
      <c r="VXC51" t="s">
        <v>210</v>
      </c>
      <c r="VXD51" t="s">
        <v>210</v>
      </c>
      <c r="VXE51" t="s">
        <v>210</v>
      </c>
      <c r="VXF51" t="s">
        <v>210</v>
      </c>
      <c r="VXG51" t="s">
        <v>210</v>
      </c>
      <c r="VXH51" t="s">
        <v>210</v>
      </c>
      <c r="VXI51" t="s">
        <v>210</v>
      </c>
      <c r="VXJ51" t="s">
        <v>210</v>
      </c>
      <c r="VXK51" t="s">
        <v>210</v>
      </c>
      <c r="VXL51" t="s">
        <v>210</v>
      </c>
      <c r="VXM51" t="s">
        <v>210</v>
      </c>
      <c r="VXN51" t="s">
        <v>210</v>
      </c>
      <c r="VXO51" t="s">
        <v>210</v>
      </c>
      <c r="VXP51" t="s">
        <v>210</v>
      </c>
      <c r="VXQ51" t="s">
        <v>210</v>
      </c>
      <c r="VXR51" t="s">
        <v>210</v>
      </c>
      <c r="VXS51" t="s">
        <v>210</v>
      </c>
      <c r="VXT51" t="s">
        <v>210</v>
      </c>
      <c r="VXU51" t="s">
        <v>210</v>
      </c>
      <c r="VXV51" t="s">
        <v>210</v>
      </c>
      <c r="VXW51" t="s">
        <v>210</v>
      </c>
      <c r="VXX51" t="s">
        <v>210</v>
      </c>
      <c r="VXY51" t="s">
        <v>210</v>
      </c>
      <c r="VXZ51" t="s">
        <v>210</v>
      </c>
      <c r="VYA51" t="s">
        <v>210</v>
      </c>
      <c r="VYB51" t="s">
        <v>210</v>
      </c>
      <c r="VYC51" t="s">
        <v>210</v>
      </c>
      <c r="VYD51" t="s">
        <v>210</v>
      </c>
      <c r="VYE51" t="s">
        <v>210</v>
      </c>
      <c r="VYF51" t="s">
        <v>210</v>
      </c>
      <c r="VYG51" t="s">
        <v>210</v>
      </c>
      <c r="VYH51" t="s">
        <v>210</v>
      </c>
      <c r="VYI51" t="s">
        <v>210</v>
      </c>
      <c r="VYJ51" t="s">
        <v>210</v>
      </c>
      <c r="VYK51" t="s">
        <v>210</v>
      </c>
      <c r="VYL51" t="s">
        <v>210</v>
      </c>
      <c r="VYM51" t="s">
        <v>210</v>
      </c>
      <c r="VYN51" t="s">
        <v>210</v>
      </c>
      <c r="VYO51" t="s">
        <v>210</v>
      </c>
      <c r="VYP51" t="s">
        <v>210</v>
      </c>
      <c r="VYQ51" t="s">
        <v>210</v>
      </c>
      <c r="VYR51" t="s">
        <v>210</v>
      </c>
      <c r="VYS51" t="s">
        <v>210</v>
      </c>
      <c r="VYT51" t="s">
        <v>210</v>
      </c>
      <c r="VYU51" t="s">
        <v>210</v>
      </c>
      <c r="VYV51" t="s">
        <v>210</v>
      </c>
      <c r="VYW51" t="s">
        <v>210</v>
      </c>
      <c r="VYX51" t="s">
        <v>210</v>
      </c>
      <c r="VYY51" t="s">
        <v>210</v>
      </c>
      <c r="VYZ51" t="s">
        <v>210</v>
      </c>
      <c r="VZA51" t="s">
        <v>210</v>
      </c>
      <c r="VZB51" t="s">
        <v>210</v>
      </c>
      <c r="VZC51" t="s">
        <v>210</v>
      </c>
      <c r="VZD51" t="s">
        <v>210</v>
      </c>
      <c r="VZE51" t="s">
        <v>210</v>
      </c>
      <c r="VZF51" t="s">
        <v>210</v>
      </c>
      <c r="VZG51" t="s">
        <v>210</v>
      </c>
      <c r="VZH51" t="s">
        <v>210</v>
      </c>
      <c r="VZI51" t="s">
        <v>210</v>
      </c>
      <c r="VZJ51" t="s">
        <v>210</v>
      </c>
      <c r="VZK51" t="s">
        <v>210</v>
      </c>
      <c r="VZL51" t="s">
        <v>210</v>
      </c>
      <c r="VZM51" t="s">
        <v>210</v>
      </c>
      <c r="VZN51" t="s">
        <v>210</v>
      </c>
      <c r="VZO51" t="s">
        <v>210</v>
      </c>
      <c r="VZP51" t="s">
        <v>210</v>
      </c>
      <c r="VZQ51" t="s">
        <v>210</v>
      </c>
      <c r="VZR51" t="s">
        <v>210</v>
      </c>
      <c r="VZS51" t="s">
        <v>210</v>
      </c>
      <c r="VZT51" t="s">
        <v>210</v>
      </c>
      <c r="VZU51" t="s">
        <v>210</v>
      </c>
      <c r="VZV51" t="s">
        <v>210</v>
      </c>
      <c r="VZW51" t="s">
        <v>210</v>
      </c>
      <c r="VZX51" t="s">
        <v>210</v>
      </c>
      <c r="VZY51" t="s">
        <v>210</v>
      </c>
      <c r="VZZ51" t="s">
        <v>210</v>
      </c>
      <c r="WAA51" t="s">
        <v>210</v>
      </c>
      <c r="WAB51" t="s">
        <v>210</v>
      </c>
      <c r="WAC51" t="s">
        <v>210</v>
      </c>
      <c r="WAD51" t="s">
        <v>210</v>
      </c>
      <c r="WAE51" t="s">
        <v>210</v>
      </c>
      <c r="WAF51" t="s">
        <v>210</v>
      </c>
      <c r="WAG51" t="s">
        <v>210</v>
      </c>
      <c r="WAH51" t="s">
        <v>210</v>
      </c>
      <c r="WAI51" t="s">
        <v>210</v>
      </c>
      <c r="WAJ51" t="s">
        <v>210</v>
      </c>
      <c r="WAK51" t="s">
        <v>210</v>
      </c>
      <c r="WAL51" t="s">
        <v>210</v>
      </c>
      <c r="WAM51" t="s">
        <v>210</v>
      </c>
      <c r="WAN51" t="s">
        <v>210</v>
      </c>
      <c r="WAO51" t="s">
        <v>210</v>
      </c>
      <c r="WAP51" t="s">
        <v>210</v>
      </c>
      <c r="WAQ51" t="s">
        <v>210</v>
      </c>
      <c r="WAR51" t="s">
        <v>210</v>
      </c>
      <c r="WAS51" t="s">
        <v>210</v>
      </c>
      <c r="WAT51" t="s">
        <v>210</v>
      </c>
      <c r="WAU51" t="s">
        <v>210</v>
      </c>
      <c r="WAV51" t="s">
        <v>210</v>
      </c>
      <c r="WAW51" t="s">
        <v>210</v>
      </c>
      <c r="WAX51" t="s">
        <v>210</v>
      </c>
      <c r="WAY51" t="s">
        <v>210</v>
      </c>
      <c r="WAZ51" t="s">
        <v>210</v>
      </c>
      <c r="WBA51" t="s">
        <v>210</v>
      </c>
      <c r="WBB51" t="s">
        <v>210</v>
      </c>
      <c r="WBC51" t="s">
        <v>210</v>
      </c>
      <c r="WBD51" t="s">
        <v>210</v>
      </c>
      <c r="WBE51" t="s">
        <v>210</v>
      </c>
      <c r="WBF51" t="s">
        <v>210</v>
      </c>
      <c r="WBG51" t="s">
        <v>210</v>
      </c>
      <c r="WBH51" t="s">
        <v>210</v>
      </c>
      <c r="WBI51" t="s">
        <v>210</v>
      </c>
      <c r="WBJ51" t="s">
        <v>210</v>
      </c>
      <c r="WBK51" t="s">
        <v>210</v>
      </c>
      <c r="WBL51" t="s">
        <v>210</v>
      </c>
      <c r="WBM51" t="s">
        <v>210</v>
      </c>
      <c r="WBN51" t="s">
        <v>210</v>
      </c>
      <c r="WBO51" t="s">
        <v>210</v>
      </c>
      <c r="WBP51" t="s">
        <v>210</v>
      </c>
      <c r="WBQ51" t="s">
        <v>210</v>
      </c>
      <c r="WBR51" t="s">
        <v>210</v>
      </c>
      <c r="WBS51" t="s">
        <v>210</v>
      </c>
      <c r="WBT51" t="s">
        <v>210</v>
      </c>
      <c r="WBU51" t="s">
        <v>210</v>
      </c>
      <c r="WBV51" t="s">
        <v>210</v>
      </c>
      <c r="WBW51" t="s">
        <v>210</v>
      </c>
      <c r="WBX51" t="s">
        <v>210</v>
      </c>
      <c r="WBY51" t="s">
        <v>210</v>
      </c>
      <c r="WBZ51" t="s">
        <v>210</v>
      </c>
      <c r="WCA51" t="s">
        <v>210</v>
      </c>
      <c r="WCB51" t="s">
        <v>210</v>
      </c>
      <c r="WCC51" t="s">
        <v>210</v>
      </c>
      <c r="WCD51" t="s">
        <v>210</v>
      </c>
      <c r="WCE51" t="s">
        <v>210</v>
      </c>
      <c r="WCF51" t="s">
        <v>210</v>
      </c>
      <c r="WCG51" t="s">
        <v>210</v>
      </c>
      <c r="WCH51" t="s">
        <v>210</v>
      </c>
      <c r="WCI51" t="s">
        <v>210</v>
      </c>
      <c r="WCJ51" t="s">
        <v>210</v>
      </c>
      <c r="WCK51" t="s">
        <v>210</v>
      </c>
      <c r="WCL51" t="s">
        <v>210</v>
      </c>
      <c r="WCM51" t="s">
        <v>210</v>
      </c>
      <c r="WCN51" t="s">
        <v>210</v>
      </c>
      <c r="WCO51" t="s">
        <v>210</v>
      </c>
      <c r="WCP51" t="s">
        <v>210</v>
      </c>
      <c r="WCQ51" t="s">
        <v>210</v>
      </c>
      <c r="WCR51" t="s">
        <v>210</v>
      </c>
      <c r="WCS51" t="s">
        <v>210</v>
      </c>
      <c r="WCT51" t="s">
        <v>210</v>
      </c>
      <c r="WCU51" t="s">
        <v>210</v>
      </c>
      <c r="WCV51" t="s">
        <v>210</v>
      </c>
      <c r="WCW51" t="s">
        <v>210</v>
      </c>
      <c r="WCX51" t="s">
        <v>210</v>
      </c>
      <c r="WCY51" t="s">
        <v>210</v>
      </c>
      <c r="WCZ51" t="s">
        <v>210</v>
      </c>
      <c r="WDA51" t="s">
        <v>210</v>
      </c>
      <c r="WDB51" t="s">
        <v>210</v>
      </c>
      <c r="WDC51" t="s">
        <v>210</v>
      </c>
      <c r="WDD51" t="s">
        <v>210</v>
      </c>
      <c r="WDE51" t="s">
        <v>210</v>
      </c>
      <c r="WDF51" t="s">
        <v>210</v>
      </c>
      <c r="WDG51" t="s">
        <v>210</v>
      </c>
      <c r="WDH51" t="s">
        <v>210</v>
      </c>
      <c r="WDI51" t="s">
        <v>210</v>
      </c>
      <c r="WDJ51" t="s">
        <v>210</v>
      </c>
      <c r="WDK51" t="s">
        <v>210</v>
      </c>
      <c r="WDL51" t="s">
        <v>210</v>
      </c>
      <c r="WDM51" t="s">
        <v>210</v>
      </c>
      <c r="WDN51" t="s">
        <v>210</v>
      </c>
      <c r="WDO51" t="s">
        <v>210</v>
      </c>
      <c r="WDP51" t="s">
        <v>210</v>
      </c>
      <c r="WDQ51" t="s">
        <v>210</v>
      </c>
      <c r="WDR51" t="s">
        <v>210</v>
      </c>
      <c r="WDS51" t="s">
        <v>210</v>
      </c>
      <c r="WDT51" t="s">
        <v>210</v>
      </c>
      <c r="WDU51" t="s">
        <v>210</v>
      </c>
      <c r="WDV51" t="s">
        <v>210</v>
      </c>
      <c r="WDW51" t="s">
        <v>210</v>
      </c>
      <c r="WDX51" t="s">
        <v>210</v>
      </c>
      <c r="WDY51" t="s">
        <v>210</v>
      </c>
      <c r="WDZ51" t="s">
        <v>210</v>
      </c>
      <c r="WEA51" t="s">
        <v>210</v>
      </c>
      <c r="WEB51" t="s">
        <v>210</v>
      </c>
      <c r="WEC51" t="s">
        <v>210</v>
      </c>
      <c r="WED51" t="s">
        <v>210</v>
      </c>
      <c r="WEE51" t="s">
        <v>210</v>
      </c>
      <c r="WEF51" t="s">
        <v>210</v>
      </c>
      <c r="WEG51" t="s">
        <v>210</v>
      </c>
      <c r="WEH51" t="s">
        <v>210</v>
      </c>
      <c r="WEI51" t="s">
        <v>210</v>
      </c>
      <c r="WEJ51" t="s">
        <v>210</v>
      </c>
      <c r="WEK51" t="s">
        <v>210</v>
      </c>
      <c r="WEL51" t="s">
        <v>210</v>
      </c>
      <c r="WEM51" t="s">
        <v>210</v>
      </c>
      <c r="WEN51" t="s">
        <v>210</v>
      </c>
      <c r="WEO51" t="s">
        <v>210</v>
      </c>
      <c r="WEP51" t="s">
        <v>210</v>
      </c>
      <c r="WEQ51" t="s">
        <v>210</v>
      </c>
      <c r="WER51" t="s">
        <v>210</v>
      </c>
      <c r="WES51" t="s">
        <v>210</v>
      </c>
      <c r="WET51" t="s">
        <v>210</v>
      </c>
      <c r="WEU51" t="s">
        <v>210</v>
      </c>
      <c r="WEV51" t="s">
        <v>210</v>
      </c>
      <c r="WEW51" t="s">
        <v>210</v>
      </c>
      <c r="WEX51" t="s">
        <v>210</v>
      </c>
      <c r="WEY51" t="s">
        <v>210</v>
      </c>
      <c r="WEZ51" t="s">
        <v>210</v>
      </c>
      <c r="WFA51" t="s">
        <v>210</v>
      </c>
      <c r="WFB51" t="s">
        <v>210</v>
      </c>
      <c r="WFC51" t="s">
        <v>210</v>
      </c>
      <c r="WFD51" t="s">
        <v>210</v>
      </c>
      <c r="WFE51" t="s">
        <v>210</v>
      </c>
      <c r="WFF51" t="s">
        <v>210</v>
      </c>
      <c r="WFG51" t="s">
        <v>210</v>
      </c>
      <c r="WFH51" t="s">
        <v>210</v>
      </c>
      <c r="WFI51" t="s">
        <v>210</v>
      </c>
      <c r="WFJ51" t="s">
        <v>210</v>
      </c>
      <c r="WFK51" t="s">
        <v>210</v>
      </c>
      <c r="WFL51" t="s">
        <v>210</v>
      </c>
      <c r="WFM51" t="s">
        <v>210</v>
      </c>
      <c r="WFN51" t="s">
        <v>210</v>
      </c>
      <c r="WFO51" t="s">
        <v>210</v>
      </c>
      <c r="WFP51" t="s">
        <v>210</v>
      </c>
      <c r="WFQ51" t="s">
        <v>210</v>
      </c>
      <c r="WFR51" t="s">
        <v>210</v>
      </c>
      <c r="WFS51" t="s">
        <v>210</v>
      </c>
      <c r="WFT51" t="s">
        <v>210</v>
      </c>
      <c r="WFU51" t="s">
        <v>210</v>
      </c>
      <c r="WFV51" t="s">
        <v>210</v>
      </c>
      <c r="WFW51" t="s">
        <v>210</v>
      </c>
      <c r="WFX51" t="s">
        <v>210</v>
      </c>
      <c r="WFY51" t="s">
        <v>210</v>
      </c>
      <c r="WFZ51" t="s">
        <v>210</v>
      </c>
      <c r="WGA51" t="s">
        <v>210</v>
      </c>
      <c r="WGB51" t="s">
        <v>210</v>
      </c>
      <c r="WGC51" t="s">
        <v>210</v>
      </c>
      <c r="WGD51" t="s">
        <v>210</v>
      </c>
      <c r="WGE51" t="s">
        <v>210</v>
      </c>
      <c r="WGF51" t="s">
        <v>210</v>
      </c>
      <c r="WGG51" t="s">
        <v>210</v>
      </c>
      <c r="WGH51" t="s">
        <v>210</v>
      </c>
      <c r="WGI51" t="s">
        <v>210</v>
      </c>
      <c r="WGJ51" t="s">
        <v>210</v>
      </c>
      <c r="WGK51" t="s">
        <v>210</v>
      </c>
      <c r="WGL51" t="s">
        <v>210</v>
      </c>
      <c r="WGM51" t="s">
        <v>210</v>
      </c>
      <c r="WGN51" t="s">
        <v>210</v>
      </c>
      <c r="WGO51" t="s">
        <v>210</v>
      </c>
      <c r="WGP51" t="s">
        <v>210</v>
      </c>
      <c r="WGQ51" t="s">
        <v>210</v>
      </c>
      <c r="WGR51" t="s">
        <v>210</v>
      </c>
      <c r="WGS51" t="s">
        <v>210</v>
      </c>
      <c r="WGT51" t="s">
        <v>210</v>
      </c>
      <c r="WGU51" t="s">
        <v>210</v>
      </c>
      <c r="WGV51" t="s">
        <v>210</v>
      </c>
      <c r="WGW51" t="s">
        <v>210</v>
      </c>
      <c r="WGX51" t="s">
        <v>210</v>
      </c>
      <c r="WGY51" t="s">
        <v>210</v>
      </c>
      <c r="WGZ51" t="s">
        <v>210</v>
      </c>
      <c r="WHA51" t="s">
        <v>210</v>
      </c>
      <c r="WHB51" t="s">
        <v>210</v>
      </c>
      <c r="WHC51" t="s">
        <v>210</v>
      </c>
      <c r="WHD51" t="s">
        <v>210</v>
      </c>
      <c r="WHE51" t="s">
        <v>210</v>
      </c>
      <c r="WHF51" t="s">
        <v>210</v>
      </c>
      <c r="WHG51" t="s">
        <v>210</v>
      </c>
      <c r="WHH51" t="s">
        <v>210</v>
      </c>
      <c r="WHI51" t="s">
        <v>210</v>
      </c>
      <c r="WHJ51" t="s">
        <v>210</v>
      </c>
      <c r="WHK51" t="s">
        <v>210</v>
      </c>
      <c r="WHL51" t="s">
        <v>210</v>
      </c>
      <c r="WHM51" t="s">
        <v>210</v>
      </c>
      <c r="WHN51" t="s">
        <v>210</v>
      </c>
      <c r="WHO51" t="s">
        <v>210</v>
      </c>
      <c r="WHP51" t="s">
        <v>210</v>
      </c>
      <c r="WHQ51" t="s">
        <v>210</v>
      </c>
      <c r="WHR51" t="s">
        <v>210</v>
      </c>
      <c r="WHS51" t="s">
        <v>210</v>
      </c>
      <c r="WHT51" t="s">
        <v>210</v>
      </c>
      <c r="WHU51" t="s">
        <v>210</v>
      </c>
      <c r="WHV51" t="s">
        <v>210</v>
      </c>
      <c r="WHW51" t="s">
        <v>210</v>
      </c>
      <c r="WHX51" t="s">
        <v>210</v>
      </c>
      <c r="WHY51" t="s">
        <v>210</v>
      </c>
      <c r="WHZ51" t="s">
        <v>210</v>
      </c>
      <c r="WIA51" t="s">
        <v>210</v>
      </c>
      <c r="WIB51" t="s">
        <v>210</v>
      </c>
      <c r="WIC51" t="s">
        <v>210</v>
      </c>
      <c r="WID51" t="s">
        <v>210</v>
      </c>
      <c r="WIE51" t="s">
        <v>210</v>
      </c>
      <c r="WIF51" t="s">
        <v>210</v>
      </c>
      <c r="WIG51" t="s">
        <v>210</v>
      </c>
      <c r="WIH51" t="s">
        <v>210</v>
      </c>
      <c r="WII51" t="s">
        <v>210</v>
      </c>
      <c r="WIJ51" t="s">
        <v>210</v>
      </c>
      <c r="WIK51" t="s">
        <v>210</v>
      </c>
      <c r="WIL51" t="s">
        <v>210</v>
      </c>
      <c r="WIM51" t="s">
        <v>210</v>
      </c>
      <c r="WIN51" t="s">
        <v>210</v>
      </c>
      <c r="WIO51" t="s">
        <v>210</v>
      </c>
      <c r="WIP51" t="s">
        <v>210</v>
      </c>
      <c r="WIQ51" t="s">
        <v>210</v>
      </c>
      <c r="WIR51" t="s">
        <v>210</v>
      </c>
      <c r="WIS51" t="s">
        <v>210</v>
      </c>
      <c r="WIT51" t="s">
        <v>210</v>
      </c>
      <c r="WIU51" t="s">
        <v>210</v>
      </c>
      <c r="WIV51" t="s">
        <v>210</v>
      </c>
      <c r="WIW51" t="s">
        <v>210</v>
      </c>
      <c r="WIX51" t="s">
        <v>210</v>
      </c>
      <c r="WIY51" t="s">
        <v>210</v>
      </c>
      <c r="WIZ51" t="s">
        <v>210</v>
      </c>
      <c r="WJA51" t="s">
        <v>210</v>
      </c>
      <c r="WJB51" t="s">
        <v>210</v>
      </c>
      <c r="WJC51" t="s">
        <v>210</v>
      </c>
      <c r="WJD51" t="s">
        <v>210</v>
      </c>
      <c r="WJE51" t="s">
        <v>210</v>
      </c>
      <c r="WJF51" t="s">
        <v>210</v>
      </c>
      <c r="WJG51" t="s">
        <v>210</v>
      </c>
      <c r="WJH51" t="s">
        <v>210</v>
      </c>
      <c r="WJI51" t="s">
        <v>210</v>
      </c>
      <c r="WJJ51" t="s">
        <v>210</v>
      </c>
      <c r="WJK51" t="s">
        <v>210</v>
      </c>
      <c r="WJL51" t="s">
        <v>210</v>
      </c>
      <c r="WJM51" t="s">
        <v>210</v>
      </c>
      <c r="WJN51" t="s">
        <v>210</v>
      </c>
      <c r="WJO51" t="s">
        <v>210</v>
      </c>
      <c r="WJP51" t="s">
        <v>210</v>
      </c>
      <c r="WJQ51" t="s">
        <v>210</v>
      </c>
      <c r="WJR51" t="s">
        <v>210</v>
      </c>
      <c r="WJS51" t="s">
        <v>210</v>
      </c>
      <c r="WJT51" t="s">
        <v>210</v>
      </c>
      <c r="WJU51" t="s">
        <v>210</v>
      </c>
      <c r="WJV51" t="s">
        <v>210</v>
      </c>
      <c r="WJW51" t="s">
        <v>210</v>
      </c>
      <c r="WJX51" t="s">
        <v>210</v>
      </c>
      <c r="WJY51" t="s">
        <v>210</v>
      </c>
      <c r="WJZ51" t="s">
        <v>210</v>
      </c>
      <c r="WKA51" t="s">
        <v>210</v>
      </c>
      <c r="WKB51" t="s">
        <v>210</v>
      </c>
      <c r="WKC51" t="s">
        <v>210</v>
      </c>
      <c r="WKD51" t="s">
        <v>210</v>
      </c>
      <c r="WKE51" t="s">
        <v>210</v>
      </c>
      <c r="WKF51" t="s">
        <v>210</v>
      </c>
      <c r="WKG51" t="s">
        <v>210</v>
      </c>
      <c r="WKH51" t="s">
        <v>210</v>
      </c>
      <c r="WKI51" t="s">
        <v>210</v>
      </c>
      <c r="WKJ51" t="s">
        <v>210</v>
      </c>
      <c r="WKK51" t="s">
        <v>210</v>
      </c>
      <c r="WKL51" t="s">
        <v>210</v>
      </c>
      <c r="WKM51" t="s">
        <v>210</v>
      </c>
      <c r="WKN51" t="s">
        <v>210</v>
      </c>
      <c r="WKO51" t="s">
        <v>210</v>
      </c>
      <c r="WKP51" t="s">
        <v>210</v>
      </c>
      <c r="WKQ51" t="s">
        <v>210</v>
      </c>
      <c r="WKR51" t="s">
        <v>210</v>
      </c>
      <c r="WKS51" t="s">
        <v>210</v>
      </c>
      <c r="WKT51" t="s">
        <v>210</v>
      </c>
      <c r="WKU51" t="s">
        <v>210</v>
      </c>
      <c r="WKV51" t="s">
        <v>210</v>
      </c>
      <c r="WKW51" t="s">
        <v>210</v>
      </c>
      <c r="WKX51" t="s">
        <v>210</v>
      </c>
      <c r="WKY51" t="s">
        <v>210</v>
      </c>
      <c r="WKZ51" t="s">
        <v>210</v>
      </c>
      <c r="WLA51" t="s">
        <v>210</v>
      </c>
      <c r="WLB51" t="s">
        <v>210</v>
      </c>
      <c r="WLC51" t="s">
        <v>210</v>
      </c>
      <c r="WLD51" t="s">
        <v>210</v>
      </c>
      <c r="WLE51" t="s">
        <v>210</v>
      </c>
      <c r="WLF51" t="s">
        <v>210</v>
      </c>
      <c r="WLG51" t="s">
        <v>210</v>
      </c>
      <c r="WLH51" t="s">
        <v>210</v>
      </c>
      <c r="WLI51" t="s">
        <v>210</v>
      </c>
      <c r="WLJ51" t="s">
        <v>210</v>
      </c>
      <c r="WLK51" t="s">
        <v>210</v>
      </c>
      <c r="WLL51" t="s">
        <v>210</v>
      </c>
      <c r="WLM51" t="s">
        <v>210</v>
      </c>
      <c r="WLN51" t="s">
        <v>210</v>
      </c>
      <c r="WLO51" t="s">
        <v>210</v>
      </c>
      <c r="WLP51" t="s">
        <v>210</v>
      </c>
      <c r="WLQ51" t="s">
        <v>210</v>
      </c>
      <c r="WLR51" t="s">
        <v>210</v>
      </c>
      <c r="WLS51" t="s">
        <v>210</v>
      </c>
      <c r="WLT51" t="s">
        <v>210</v>
      </c>
      <c r="WLU51" t="s">
        <v>210</v>
      </c>
      <c r="WLV51" t="s">
        <v>210</v>
      </c>
      <c r="WLW51" t="s">
        <v>210</v>
      </c>
      <c r="WLX51" t="s">
        <v>210</v>
      </c>
      <c r="WLY51" t="s">
        <v>210</v>
      </c>
      <c r="WLZ51" t="s">
        <v>210</v>
      </c>
      <c r="WMA51" t="s">
        <v>210</v>
      </c>
      <c r="WMB51" t="s">
        <v>210</v>
      </c>
      <c r="WMC51" t="s">
        <v>210</v>
      </c>
      <c r="WMD51" t="s">
        <v>210</v>
      </c>
      <c r="WME51" t="s">
        <v>210</v>
      </c>
      <c r="WMF51" t="s">
        <v>210</v>
      </c>
      <c r="WMG51" t="s">
        <v>210</v>
      </c>
      <c r="WMH51" t="s">
        <v>210</v>
      </c>
      <c r="WMI51" t="s">
        <v>210</v>
      </c>
      <c r="WMJ51" t="s">
        <v>210</v>
      </c>
      <c r="WMK51" t="s">
        <v>210</v>
      </c>
      <c r="WML51" t="s">
        <v>210</v>
      </c>
      <c r="WMM51" t="s">
        <v>210</v>
      </c>
      <c r="WMN51" t="s">
        <v>210</v>
      </c>
      <c r="WMO51" t="s">
        <v>210</v>
      </c>
      <c r="WMP51" t="s">
        <v>210</v>
      </c>
      <c r="WMQ51" t="s">
        <v>210</v>
      </c>
      <c r="WMR51" t="s">
        <v>210</v>
      </c>
      <c r="WMS51" t="s">
        <v>210</v>
      </c>
      <c r="WMT51" t="s">
        <v>210</v>
      </c>
      <c r="WMU51" t="s">
        <v>210</v>
      </c>
      <c r="WMV51" t="s">
        <v>210</v>
      </c>
      <c r="WMW51" t="s">
        <v>210</v>
      </c>
      <c r="WMX51" t="s">
        <v>210</v>
      </c>
      <c r="WMY51" t="s">
        <v>210</v>
      </c>
      <c r="WMZ51" t="s">
        <v>210</v>
      </c>
      <c r="WNA51" t="s">
        <v>210</v>
      </c>
      <c r="WNB51" t="s">
        <v>210</v>
      </c>
      <c r="WNC51" t="s">
        <v>210</v>
      </c>
      <c r="WND51" t="s">
        <v>210</v>
      </c>
      <c r="WNE51" t="s">
        <v>210</v>
      </c>
      <c r="WNF51" t="s">
        <v>210</v>
      </c>
      <c r="WNG51" t="s">
        <v>210</v>
      </c>
      <c r="WNH51" t="s">
        <v>210</v>
      </c>
      <c r="WNI51" t="s">
        <v>210</v>
      </c>
      <c r="WNJ51" t="s">
        <v>210</v>
      </c>
      <c r="WNK51" t="s">
        <v>210</v>
      </c>
      <c r="WNL51" t="s">
        <v>210</v>
      </c>
      <c r="WNM51" t="s">
        <v>210</v>
      </c>
      <c r="WNN51" t="s">
        <v>210</v>
      </c>
      <c r="WNO51" t="s">
        <v>210</v>
      </c>
      <c r="WNP51" t="s">
        <v>210</v>
      </c>
      <c r="WNQ51" t="s">
        <v>210</v>
      </c>
      <c r="WNR51" t="s">
        <v>210</v>
      </c>
      <c r="WNS51" t="s">
        <v>210</v>
      </c>
      <c r="WNT51" t="s">
        <v>210</v>
      </c>
      <c r="WNU51" t="s">
        <v>210</v>
      </c>
      <c r="WNV51" t="s">
        <v>210</v>
      </c>
      <c r="WNW51" t="s">
        <v>210</v>
      </c>
      <c r="WNX51" t="s">
        <v>210</v>
      </c>
      <c r="WNY51" t="s">
        <v>210</v>
      </c>
      <c r="WNZ51" t="s">
        <v>210</v>
      </c>
      <c r="WOA51" t="s">
        <v>210</v>
      </c>
      <c r="WOB51" t="s">
        <v>210</v>
      </c>
      <c r="WOC51" t="s">
        <v>210</v>
      </c>
      <c r="WOD51" t="s">
        <v>210</v>
      </c>
      <c r="WOE51" t="s">
        <v>210</v>
      </c>
      <c r="WOF51" t="s">
        <v>210</v>
      </c>
      <c r="WOG51" t="s">
        <v>210</v>
      </c>
      <c r="WOH51" t="s">
        <v>210</v>
      </c>
      <c r="WOI51" t="s">
        <v>210</v>
      </c>
      <c r="WOJ51" t="s">
        <v>210</v>
      </c>
      <c r="WOK51" t="s">
        <v>210</v>
      </c>
      <c r="WOL51" t="s">
        <v>210</v>
      </c>
      <c r="WOM51" t="s">
        <v>210</v>
      </c>
      <c r="WON51" t="s">
        <v>210</v>
      </c>
      <c r="WOO51" t="s">
        <v>210</v>
      </c>
      <c r="WOP51" t="s">
        <v>210</v>
      </c>
      <c r="WOQ51" t="s">
        <v>210</v>
      </c>
      <c r="WOR51" t="s">
        <v>210</v>
      </c>
      <c r="WOS51" t="s">
        <v>210</v>
      </c>
      <c r="WOT51" t="s">
        <v>210</v>
      </c>
      <c r="WOU51" t="s">
        <v>210</v>
      </c>
      <c r="WOV51" t="s">
        <v>210</v>
      </c>
      <c r="WOW51" t="s">
        <v>210</v>
      </c>
      <c r="WOX51" t="s">
        <v>210</v>
      </c>
      <c r="WOY51" t="s">
        <v>210</v>
      </c>
      <c r="WOZ51" t="s">
        <v>210</v>
      </c>
      <c r="WPA51" t="s">
        <v>210</v>
      </c>
      <c r="WPB51" t="s">
        <v>210</v>
      </c>
      <c r="WPC51" t="s">
        <v>210</v>
      </c>
      <c r="WPD51" t="s">
        <v>210</v>
      </c>
      <c r="WPE51" t="s">
        <v>210</v>
      </c>
      <c r="WPF51" t="s">
        <v>210</v>
      </c>
      <c r="WPG51" t="s">
        <v>210</v>
      </c>
      <c r="WPH51" t="s">
        <v>210</v>
      </c>
      <c r="WPI51" t="s">
        <v>210</v>
      </c>
      <c r="WPJ51" t="s">
        <v>210</v>
      </c>
      <c r="WPK51" t="s">
        <v>210</v>
      </c>
      <c r="WPL51" t="s">
        <v>210</v>
      </c>
      <c r="WPM51" t="s">
        <v>210</v>
      </c>
      <c r="WPN51" t="s">
        <v>210</v>
      </c>
      <c r="WPO51" t="s">
        <v>210</v>
      </c>
      <c r="WPP51" t="s">
        <v>210</v>
      </c>
      <c r="WPQ51" t="s">
        <v>210</v>
      </c>
      <c r="WPR51" t="s">
        <v>210</v>
      </c>
      <c r="WPS51" t="s">
        <v>210</v>
      </c>
      <c r="WPT51" t="s">
        <v>210</v>
      </c>
      <c r="WPU51" t="s">
        <v>210</v>
      </c>
      <c r="WPV51" t="s">
        <v>210</v>
      </c>
      <c r="WPW51" t="s">
        <v>210</v>
      </c>
      <c r="WPX51" t="s">
        <v>210</v>
      </c>
      <c r="WPY51" t="s">
        <v>210</v>
      </c>
      <c r="WPZ51" t="s">
        <v>210</v>
      </c>
      <c r="WQA51" t="s">
        <v>210</v>
      </c>
      <c r="WQB51" t="s">
        <v>210</v>
      </c>
      <c r="WQC51" t="s">
        <v>210</v>
      </c>
      <c r="WQD51" t="s">
        <v>210</v>
      </c>
      <c r="WQE51" t="s">
        <v>210</v>
      </c>
      <c r="WQF51" t="s">
        <v>210</v>
      </c>
      <c r="WQG51" t="s">
        <v>210</v>
      </c>
      <c r="WQH51" t="s">
        <v>210</v>
      </c>
      <c r="WQI51" t="s">
        <v>210</v>
      </c>
      <c r="WQJ51" t="s">
        <v>210</v>
      </c>
      <c r="WQK51" t="s">
        <v>210</v>
      </c>
      <c r="WQL51" t="s">
        <v>210</v>
      </c>
      <c r="WQM51" t="s">
        <v>210</v>
      </c>
      <c r="WQN51" t="s">
        <v>210</v>
      </c>
      <c r="WQO51" t="s">
        <v>210</v>
      </c>
      <c r="WQP51" t="s">
        <v>210</v>
      </c>
      <c r="WQQ51" t="s">
        <v>210</v>
      </c>
      <c r="WQR51" t="s">
        <v>210</v>
      </c>
      <c r="WQS51" t="s">
        <v>210</v>
      </c>
      <c r="WQT51" t="s">
        <v>210</v>
      </c>
      <c r="WQU51" t="s">
        <v>210</v>
      </c>
      <c r="WQV51" t="s">
        <v>210</v>
      </c>
      <c r="WQW51" t="s">
        <v>210</v>
      </c>
      <c r="WQX51" t="s">
        <v>210</v>
      </c>
      <c r="WQY51" t="s">
        <v>210</v>
      </c>
      <c r="WQZ51" t="s">
        <v>210</v>
      </c>
      <c r="WRA51" t="s">
        <v>210</v>
      </c>
      <c r="WRB51" t="s">
        <v>210</v>
      </c>
      <c r="WRC51" t="s">
        <v>210</v>
      </c>
      <c r="WRD51" t="s">
        <v>210</v>
      </c>
      <c r="WRE51" t="s">
        <v>210</v>
      </c>
      <c r="WRF51" t="s">
        <v>210</v>
      </c>
      <c r="WRG51" t="s">
        <v>210</v>
      </c>
      <c r="WRH51" t="s">
        <v>210</v>
      </c>
      <c r="WRI51" t="s">
        <v>210</v>
      </c>
      <c r="WRJ51" t="s">
        <v>210</v>
      </c>
      <c r="WRK51" t="s">
        <v>210</v>
      </c>
      <c r="WRL51" t="s">
        <v>210</v>
      </c>
      <c r="WRM51" t="s">
        <v>210</v>
      </c>
      <c r="WRN51" t="s">
        <v>210</v>
      </c>
      <c r="WRO51" t="s">
        <v>210</v>
      </c>
      <c r="WRP51" t="s">
        <v>210</v>
      </c>
      <c r="WRQ51" t="s">
        <v>210</v>
      </c>
      <c r="WRR51" t="s">
        <v>210</v>
      </c>
      <c r="WRS51" t="s">
        <v>210</v>
      </c>
      <c r="WRT51" t="s">
        <v>210</v>
      </c>
      <c r="WRU51" t="s">
        <v>210</v>
      </c>
      <c r="WRV51" t="s">
        <v>210</v>
      </c>
      <c r="WRW51" t="s">
        <v>210</v>
      </c>
      <c r="WRX51" t="s">
        <v>210</v>
      </c>
      <c r="WRY51" t="s">
        <v>210</v>
      </c>
      <c r="WRZ51" t="s">
        <v>210</v>
      </c>
      <c r="WSA51" t="s">
        <v>210</v>
      </c>
      <c r="WSB51" t="s">
        <v>210</v>
      </c>
      <c r="WSC51" t="s">
        <v>210</v>
      </c>
      <c r="WSD51" t="s">
        <v>210</v>
      </c>
      <c r="WSE51" t="s">
        <v>210</v>
      </c>
      <c r="WSF51" t="s">
        <v>210</v>
      </c>
      <c r="WSG51" t="s">
        <v>210</v>
      </c>
      <c r="WSH51" t="s">
        <v>210</v>
      </c>
      <c r="WSI51" t="s">
        <v>210</v>
      </c>
      <c r="WSJ51" t="s">
        <v>210</v>
      </c>
      <c r="WSK51" t="s">
        <v>210</v>
      </c>
      <c r="WSL51" t="s">
        <v>210</v>
      </c>
      <c r="WSM51" t="s">
        <v>210</v>
      </c>
      <c r="WSN51" t="s">
        <v>210</v>
      </c>
      <c r="WSO51" t="s">
        <v>210</v>
      </c>
      <c r="WSP51" t="s">
        <v>210</v>
      </c>
      <c r="WSQ51" t="s">
        <v>210</v>
      </c>
      <c r="WSR51" t="s">
        <v>210</v>
      </c>
      <c r="WSS51" t="s">
        <v>210</v>
      </c>
      <c r="WST51" t="s">
        <v>210</v>
      </c>
      <c r="WSU51" t="s">
        <v>210</v>
      </c>
      <c r="WSV51" t="s">
        <v>210</v>
      </c>
      <c r="WSW51" t="s">
        <v>210</v>
      </c>
      <c r="WSX51" t="s">
        <v>210</v>
      </c>
      <c r="WSY51" t="s">
        <v>210</v>
      </c>
      <c r="WSZ51" t="s">
        <v>210</v>
      </c>
      <c r="WTA51" t="s">
        <v>210</v>
      </c>
      <c r="WTB51" t="s">
        <v>210</v>
      </c>
      <c r="WTC51" t="s">
        <v>210</v>
      </c>
      <c r="WTD51" t="s">
        <v>210</v>
      </c>
      <c r="WTE51" t="s">
        <v>210</v>
      </c>
      <c r="WTF51" t="s">
        <v>210</v>
      </c>
      <c r="WTG51" t="s">
        <v>210</v>
      </c>
      <c r="WTH51" t="s">
        <v>210</v>
      </c>
      <c r="WTI51" t="s">
        <v>210</v>
      </c>
      <c r="WTJ51" t="s">
        <v>210</v>
      </c>
      <c r="WTK51" t="s">
        <v>210</v>
      </c>
      <c r="WTL51" t="s">
        <v>210</v>
      </c>
      <c r="WTM51" t="s">
        <v>210</v>
      </c>
      <c r="WTN51" t="s">
        <v>210</v>
      </c>
      <c r="WTO51" t="s">
        <v>210</v>
      </c>
      <c r="WTP51" t="s">
        <v>210</v>
      </c>
      <c r="WTQ51" t="s">
        <v>210</v>
      </c>
      <c r="WTR51" t="s">
        <v>210</v>
      </c>
      <c r="WTS51" t="s">
        <v>210</v>
      </c>
      <c r="WTT51" t="s">
        <v>210</v>
      </c>
      <c r="WTU51" t="s">
        <v>210</v>
      </c>
      <c r="WTV51" t="s">
        <v>210</v>
      </c>
      <c r="WTW51" t="s">
        <v>210</v>
      </c>
      <c r="WTX51" t="s">
        <v>210</v>
      </c>
      <c r="WTY51" t="s">
        <v>210</v>
      </c>
      <c r="WTZ51" t="s">
        <v>210</v>
      </c>
      <c r="WUA51" t="s">
        <v>210</v>
      </c>
      <c r="WUB51" t="s">
        <v>210</v>
      </c>
      <c r="WUC51" t="s">
        <v>210</v>
      </c>
      <c r="WUD51" t="s">
        <v>210</v>
      </c>
      <c r="WUE51" t="s">
        <v>210</v>
      </c>
      <c r="WUF51" t="s">
        <v>210</v>
      </c>
      <c r="WUG51" t="s">
        <v>210</v>
      </c>
      <c r="WUH51" t="s">
        <v>210</v>
      </c>
      <c r="WUI51" t="s">
        <v>210</v>
      </c>
      <c r="WUJ51" t="s">
        <v>210</v>
      </c>
      <c r="WUK51" t="s">
        <v>210</v>
      </c>
      <c r="WUL51" t="s">
        <v>210</v>
      </c>
      <c r="WUM51" t="s">
        <v>210</v>
      </c>
      <c r="WUN51" t="s">
        <v>210</v>
      </c>
      <c r="WUO51" t="s">
        <v>210</v>
      </c>
      <c r="WUP51" t="s">
        <v>210</v>
      </c>
      <c r="WUQ51" t="s">
        <v>210</v>
      </c>
      <c r="WUR51" t="s">
        <v>210</v>
      </c>
      <c r="WUS51" t="s">
        <v>210</v>
      </c>
      <c r="WUT51" t="s">
        <v>210</v>
      </c>
      <c r="WUU51" t="s">
        <v>210</v>
      </c>
      <c r="WUV51" t="s">
        <v>210</v>
      </c>
      <c r="WUW51" t="s">
        <v>210</v>
      </c>
      <c r="WUX51" t="s">
        <v>210</v>
      </c>
      <c r="WUY51" t="s">
        <v>210</v>
      </c>
      <c r="WUZ51" t="s">
        <v>210</v>
      </c>
      <c r="WVA51" t="s">
        <v>210</v>
      </c>
      <c r="WVB51" t="s">
        <v>210</v>
      </c>
      <c r="WVC51" t="s">
        <v>210</v>
      </c>
      <c r="WVD51" t="s">
        <v>210</v>
      </c>
      <c r="WVE51" t="s">
        <v>210</v>
      </c>
      <c r="WVF51" t="s">
        <v>210</v>
      </c>
      <c r="WVG51" t="s">
        <v>210</v>
      </c>
      <c r="WVH51" t="s">
        <v>210</v>
      </c>
      <c r="WVI51" t="s">
        <v>210</v>
      </c>
      <c r="WVJ51" t="s">
        <v>210</v>
      </c>
      <c r="WVK51" t="s">
        <v>210</v>
      </c>
      <c r="WVL51" t="s">
        <v>210</v>
      </c>
      <c r="WVM51" t="s">
        <v>210</v>
      </c>
      <c r="WVN51" t="s">
        <v>210</v>
      </c>
      <c r="WVO51" t="s">
        <v>210</v>
      </c>
      <c r="WVP51" t="s">
        <v>210</v>
      </c>
      <c r="WVQ51" t="s">
        <v>210</v>
      </c>
      <c r="WVR51" t="s">
        <v>210</v>
      </c>
      <c r="WVS51" t="s">
        <v>210</v>
      </c>
      <c r="WVT51" t="s">
        <v>210</v>
      </c>
      <c r="WVU51" t="s">
        <v>210</v>
      </c>
      <c r="WVV51" t="s">
        <v>210</v>
      </c>
      <c r="WVW51" t="s">
        <v>210</v>
      </c>
      <c r="WVX51" t="s">
        <v>210</v>
      </c>
      <c r="WVY51" t="s">
        <v>210</v>
      </c>
      <c r="WVZ51" t="s">
        <v>210</v>
      </c>
      <c r="WWA51" t="s">
        <v>210</v>
      </c>
      <c r="WWB51" t="s">
        <v>210</v>
      </c>
      <c r="WWC51" t="s">
        <v>210</v>
      </c>
      <c r="WWD51" t="s">
        <v>210</v>
      </c>
      <c r="WWE51" t="s">
        <v>210</v>
      </c>
      <c r="WWF51" t="s">
        <v>210</v>
      </c>
      <c r="WWG51" t="s">
        <v>210</v>
      </c>
      <c r="WWH51" t="s">
        <v>210</v>
      </c>
      <c r="WWI51" t="s">
        <v>210</v>
      </c>
      <c r="WWJ51" t="s">
        <v>210</v>
      </c>
      <c r="WWK51" t="s">
        <v>210</v>
      </c>
      <c r="WWL51" t="s">
        <v>210</v>
      </c>
      <c r="WWM51" t="s">
        <v>210</v>
      </c>
      <c r="WWN51" t="s">
        <v>210</v>
      </c>
      <c r="WWO51" t="s">
        <v>210</v>
      </c>
      <c r="WWP51" t="s">
        <v>210</v>
      </c>
      <c r="WWQ51" t="s">
        <v>210</v>
      </c>
      <c r="WWR51" t="s">
        <v>210</v>
      </c>
      <c r="WWS51" t="s">
        <v>210</v>
      </c>
      <c r="WWT51" t="s">
        <v>210</v>
      </c>
      <c r="WWU51" t="s">
        <v>210</v>
      </c>
      <c r="WWV51" t="s">
        <v>210</v>
      </c>
      <c r="WWW51" t="s">
        <v>210</v>
      </c>
      <c r="WWX51" t="s">
        <v>210</v>
      </c>
      <c r="WWY51" t="s">
        <v>210</v>
      </c>
      <c r="WWZ51" t="s">
        <v>210</v>
      </c>
      <c r="WXA51" t="s">
        <v>210</v>
      </c>
      <c r="WXB51" t="s">
        <v>210</v>
      </c>
      <c r="WXC51" t="s">
        <v>210</v>
      </c>
      <c r="WXD51" t="s">
        <v>210</v>
      </c>
      <c r="WXE51" t="s">
        <v>210</v>
      </c>
      <c r="WXF51" t="s">
        <v>210</v>
      </c>
      <c r="WXG51" t="s">
        <v>210</v>
      </c>
      <c r="WXH51" t="s">
        <v>210</v>
      </c>
      <c r="WXI51" t="s">
        <v>210</v>
      </c>
      <c r="WXJ51" t="s">
        <v>210</v>
      </c>
      <c r="WXK51" t="s">
        <v>210</v>
      </c>
      <c r="WXL51" t="s">
        <v>210</v>
      </c>
      <c r="WXM51" t="s">
        <v>210</v>
      </c>
      <c r="WXN51" t="s">
        <v>210</v>
      </c>
      <c r="WXO51" t="s">
        <v>210</v>
      </c>
      <c r="WXP51" t="s">
        <v>210</v>
      </c>
      <c r="WXQ51" t="s">
        <v>210</v>
      </c>
      <c r="WXR51" t="s">
        <v>210</v>
      </c>
      <c r="WXS51" t="s">
        <v>210</v>
      </c>
      <c r="WXT51" t="s">
        <v>210</v>
      </c>
      <c r="WXU51" t="s">
        <v>210</v>
      </c>
      <c r="WXV51" t="s">
        <v>210</v>
      </c>
      <c r="WXW51" t="s">
        <v>210</v>
      </c>
      <c r="WXX51" t="s">
        <v>210</v>
      </c>
      <c r="WXY51" t="s">
        <v>210</v>
      </c>
      <c r="WXZ51" t="s">
        <v>210</v>
      </c>
      <c r="WYA51" t="s">
        <v>210</v>
      </c>
      <c r="WYB51" t="s">
        <v>210</v>
      </c>
      <c r="WYC51" t="s">
        <v>210</v>
      </c>
      <c r="WYD51" t="s">
        <v>210</v>
      </c>
      <c r="WYE51" t="s">
        <v>210</v>
      </c>
      <c r="WYF51" t="s">
        <v>210</v>
      </c>
      <c r="WYG51" t="s">
        <v>210</v>
      </c>
      <c r="WYH51" t="s">
        <v>210</v>
      </c>
      <c r="WYI51" t="s">
        <v>210</v>
      </c>
      <c r="WYJ51" t="s">
        <v>210</v>
      </c>
      <c r="WYK51" t="s">
        <v>210</v>
      </c>
      <c r="WYL51" t="s">
        <v>210</v>
      </c>
      <c r="WYM51" t="s">
        <v>210</v>
      </c>
      <c r="WYN51" t="s">
        <v>210</v>
      </c>
      <c r="WYO51" t="s">
        <v>210</v>
      </c>
      <c r="WYP51" t="s">
        <v>210</v>
      </c>
      <c r="WYQ51" t="s">
        <v>210</v>
      </c>
      <c r="WYR51" t="s">
        <v>210</v>
      </c>
      <c r="WYS51" t="s">
        <v>210</v>
      </c>
      <c r="WYT51" t="s">
        <v>210</v>
      </c>
      <c r="WYU51" t="s">
        <v>210</v>
      </c>
      <c r="WYV51" t="s">
        <v>210</v>
      </c>
      <c r="WYW51" t="s">
        <v>210</v>
      </c>
      <c r="WYX51" t="s">
        <v>210</v>
      </c>
      <c r="WYY51" t="s">
        <v>210</v>
      </c>
      <c r="WYZ51" t="s">
        <v>210</v>
      </c>
      <c r="WZA51" t="s">
        <v>210</v>
      </c>
      <c r="WZB51" t="s">
        <v>210</v>
      </c>
      <c r="WZC51" t="s">
        <v>210</v>
      </c>
      <c r="WZD51" t="s">
        <v>210</v>
      </c>
      <c r="WZE51" t="s">
        <v>210</v>
      </c>
      <c r="WZF51" t="s">
        <v>210</v>
      </c>
      <c r="WZG51" t="s">
        <v>210</v>
      </c>
      <c r="WZH51" t="s">
        <v>210</v>
      </c>
      <c r="WZI51" t="s">
        <v>210</v>
      </c>
      <c r="WZJ51" t="s">
        <v>210</v>
      </c>
      <c r="WZK51" t="s">
        <v>210</v>
      </c>
      <c r="WZL51" t="s">
        <v>210</v>
      </c>
      <c r="WZM51" t="s">
        <v>210</v>
      </c>
      <c r="WZN51" t="s">
        <v>210</v>
      </c>
      <c r="WZO51" t="s">
        <v>210</v>
      </c>
      <c r="WZP51" t="s">
        <v>210</v>
      </c>
      <c r="WZQ51" t="s">
        <v>210</v>
      </c>
      <c r="WZR51" t="s">
        <v>210</v>
      </c>
      <c r="WZS51" t="s">
        <v>210</v>
      </c>
      <c r="WZT51" t="s">
        <v>210</v>
      </c>
      <c r="WZU51" t="s">
        <v>210</v>
      </c>
      <c r="WZV51" t="s">
        <v>210</v>
      </c>
      <c r="WZW51" t="s">
        <v>210</v>
      </c>
      <c r="WZX51" t="s">
        <v>210</v>
      </c>
      <c r="WZY51" t="s">
        <v>210</v>
      </c>
      <c r="WZZ51" t="s">
        <v>210</v>
      </c>
      <c r="XAA51" t="s">
        <v>210</v>
      </c>
      <c r="XAB51" t="s">
        <v>210</v>
      </c>
      <c r="XAC51" t="s">
        <v>210</v>
      </c>
      <c r="XAD51" t="s">
        <v>210</v>
      </c>
      <c r="XAE51" t="s">
        <v>210</v>
      </c>
      <c r="XAF51" t="s">
        <v>210</v>
      </c>
      <c r="XAG51" t="s">
        <v>210</v>
      </c>
      <c r="XAH51" t="s">
        <v>210</v>
      </c>
      <c r="XAI51" t="s">
        <v>210</v>
      </c>
      <c r="XAJ51" t="s">
        <v>210</v>
      </c>
      <c r="XAK51" t="s">
        <v>210</v>
      </c>
      <c r="XAL51" t="s">
        <v>210</v>
      </c>
      <c r="XAM51" t="s">
        <v>210</v>
      </c>
      <c r="XAN51" t="s">
        <v>210</v>
      </c>
      <c r="XAO51" t="s">
        <v>210</v>
      </c>
      <c r="XAP51" t="s">
        <v>210</v>
      </c>
      <c r="XAQ51" t="s">
        <v>210</v>
      </c>
      <c r="XAR51" t="s">
        <v>210</v>
      </c>
      <c r="XAS51" t="s">
        <v>210</v>
      </c>
      <c r="XAT51" t="s">
        <v>210</v>
      </c>
      <c r="XAU51" t="s">
        <v>210</v>
      </c>
      <c r="XAV51" t="s">
        <v>210</v>
      </c>
      <c r="XAW51" t="s">
        <v>210</v>
      </c>
      <c r="XAX51" t="s">
        <v>210</v>
      </c>
      <c r="XAY51" t="s">
        <v>210</v>
      </c>
      <c r="XAZ51" t="s">
        <v>210</v>
      </c>
      <c r="XBA51" t="s">
        <v>210</v>
      </c>
      <c r="XBB51" t="s">
        <v>210</v>
      </c>
      <c r="XBC51" t="s">
        <v>210</v>
      </c>
      <c r="XBD51" t="s">
        <v>210</v>
      </c>
      <c r="XBE51" t="s">
        <v>210</v>
      </c>
      <c r="XBF51" t="s">
        <v>210</v>
      </c>
      <c r="XBG51" t="s">
        <v>210</v>
      </c>
      <c r="XBH51" t="s">
        <v>210</v>
      </c>
      <c r="XBI51" t="s">
        <v>210</v>
      </c>
      <c r="XBJ51" t="s">
        <v>210</v>
      </c>
      <c r="XBK51" t="s">
        <v>210</v>
      </c>
      <c r="XBL51" t="s">
        <v>210</v>
      </c>
      <c r="XBM51" t="s">
        <v>210</v>
      </c>
      <c r="XBN51" t="s">
        <v>210</v>
      </c>
      <c r="XBO51" t="s">
        <v>210</v>
      </c>
      <c r="XBP51" t="s">
        <v>210</v>
      </c>
      <c r="XBQ51" t="s">
        <v>210</v>
      </c>
      <c r="XBR51" t="s">
        <v>210</v>
      </c>
      <c r="XBS51" t="s">
        <v>210</v>
      </c>
      <c r="XBT51" t="s">
        <v>210</v>
      </c>
      <c r="XBU51" t="s">
        <v>210</v>
      </c>
      <c r="XBV51" t="s">
        <v>210</v>
      </c>
      <c r="XBW51" t="s">
        <v>210</v>
      </c>
      <c r="XBX51" t="s">
        <v>210</v>
      </c>
      <c r="XBY51" t="s">
        <v>210</v>
      </c>
      <c r="XBZ51" t="s">
        <v>210</v>
      </c>
      <c r="XCA51" t="s">
        <v>210</v>
      </c>
      <c r="XCB51" t="s">
        <v>210</v>
      </c>
      <c r="XCC51" t="s">
        <v>210</v>
      </c>
      <c r="XCD51" t="s">
        <v>210</v>
      </c>
      <c r="XCE51" t="s">
        <v>210</v>
      </c>
      <c r="XCF51" t="s">
        <v>210</v>
      </c>
      <c r="XCG51" t="s">
        <v>210</v>
      </c>
      <c r="XCH51" t="s">
        <v>210</v>
      </c>
      <c r="XCI51" t="s">
        <v>210</v>
      </c>
      <c r="XCJ51" t="s">
        <v>210</v>
      </c>
      <c r="XCK51" t="s">
        <v>210</v>
      </c>
      <c r="XCL51" t="s">
        <v>210</v>
      </c>
      <c r="XCM51" t="s">
        <v>210</v>
      </c>
      <c r="XCN51" t="s">
        <v>210</v>
      </c>
      <c r="XCO51" t="s">
        <v>210</v>
      </c>
      <c r="XCP51" t="s">
        <v>210</v>
      </c>
      <c r="XCQ51" t="s">
        <v>210</v>
      </c>
      <c r="XCR51" t="s">
        <v>210</v>
      </c>
      <c r="XCS51" t="s">
        <v>210</v>
      </c>
      <c r="XCT51" t="s">
        <v>210</v>
      </c>
      <c r="XCU51" t="s">
        <v>210</v>
      </c>
      <c r="XCV51" t="s">
        <v>210</v>
      </c>
      <c r="XCW51" t="s">
        <v>210</v>
      </c>
      <c r="XCX51" t="s">
        <v>210</v>
      </c>
      <c r="XCY51" t="s">
        <v>210</v>
      </c>
      <c r="XCZ51" t="s">
        <v>210</v>
      </c>
      <c r="XDA51" t="s">
        <v>210</v>
      </c>
      <c r="XDB51" t="s">
        <v>210</v>
      </c>
      <c r="XDC51" t="s">
        <v>210</v>
      </c>
      <c r="XDD51" t="s">
        <v>210</v>
      </c>
      <c r="XDE51" t="s">
        <v>210</v>
      </c>
      <c r="XDF51" t="s">
        <v>210</v>
      </c>
      <c r="XDG51" t="s">
        <v>210</v>
      </c>
      <c r="XDH51" t="s">
        <v>210</v>
      </c>
      <c r="XDI51" t="s">
        <v>210</v>
      </c>
      <c r="XDJ51" t="s">
        <v>210</v>
      </c>
      <c r="XDK51" t="s">
        <v>210</v>
      </c>
      <c r="XDL51" t="s">
        <v>210</v>
      </c>
      <c r="XDM51" t="s">
        <v>210</v>
      </c>
      <c r="XDN51" t="s">
        <v>210</v>
      </c>
      <c r="XDO51" t="s">
        <v>210</v>
      </c>
      <c r="XDP51" t="s">
        <v>210</v>
      </c>
      <c r="XDQ51" t="s">
        <v>210</v>
      </c>
      <c r="XDR51" t="s">
        <v>210</v>
      </c>
      <c r="XDS51" t="s">
        <v>210</v>
      </c>
      <c r="XDT51" t="s">
        <v>210</v>
      </c>
      <c r="XDU51" t="s">
        <v>210</v>
      </c>
      <c r="XDV51" t="s">
        <v>210</v>
      </c>
      <c r="XDW51" t="s">
        <v>210</v>
      </c>
      <c r="XDX51" t="s">
        <v>210</v>
      </c>
      <c r="XDY51" t="s">
        <v>210</v>
      </c>
      <c r="XDZ51" t="s">
        <v>210</v>
      </c>
      <c r="XEA51" t="s">
        <v>210</v>
      </c>
      <c r="XEB51" t="s">
        <v>210</v>
      </c>
      <c r="XEC51" t="s">
        <v>210</v>
      </c>
      <c r="XED51" t="s">
        <v>210</v>
      </c>
      <c r="XEE51" t="s">
        <v>210</v>
      </c>
      <c r="XEF51" t="s">
        <v>210</v>
      </c>
      <c r="XEG51" t="s">
        <v>210</v>
      </c>
      <c r="XEH51" t="s">
        <v>210</v>
      </c>
      <c r="XEI51" t="s">
        <v>210</v>
      </c>
      <c r="XEJ51" t="s">
        <v>210</v>
      </c>
      <c r="XEK51" t="s">
        <v>210</v>
      </c>
      <c r="XEL51" t="s">
        <v>210</v>
      </c>
      <c r="XEM51" t="s">
        <v>210</v>
      </c>
      <c r="XEN51" t="s">
        <v>210</v>
      </c>
      <c r="XEO51" t="s">
        <v>210</v>
      </c>
      <c r="XEP51" t="s">
        <v>210</v>
      </c>
      <c r="XEQ51" t="s">
        <v>210</v>
      </c>
      <c r="XER51" t="s">
        <v>210</v>
      </c>
      <c r="XES51" t="s">
        <v>210</v>
      </c>
      <c r="XET51" t="s">
        <v>210</v>
      </c>
      <c r="XEU51" t="s">
        <v>210</v>
      </c>
      <c r="XEV51" t="s">
        <v>210</v>
      </c>
      <c r="XEW51" t="s">
        <v>210</v>
      </c>
      <c r="XEX51" t="s">
        <v>210</v>
      </c>
      <c r="XEY51" t="s">
        <v>210</v>
      </c>
      <c r="XEZ51" t="s">
        <v>210</v>
      </c>
      <c r="XFA51" t="s">
        <v>210</v>
      </c>
      <c r="XFB51" t="s">
        <v>210</v>
      </c>
      <c r="XFC51" t="s">
        <v>210</v>
      </c>
      <c r="XFD51" t="s">
        <v>210</v>
      </c>
    </row>
    <row r="52" spans="1:16384" x14ac:dyDescent="0.2">
      <c r="A52" s="47" t="s">
        <v>14</v>
      </c>
      <c r="B52" s="104">
        <f>[50]Agosto!$H$5</f>
        <v>13.68</v>
      </c>
      <c r="C52" s="104">
        <f>[50]Agosto!$H$6</f>
        <v>18</v>
      </c>
      <c r="D52" s="104">
        <f>[50]Agosto!$H$7</f>
        <v>13.32</v>
      </c>
      <c r="E52" s="104">
        <f>[50]Agosto!$H$8</f>
        <v>14.04</v>
      </c>
      <c r="F52" s="104">
        <f>[50]Agosto!$H$9</f>
        <v>12.6</v>
      </c>
      <c r="G52" s="104">
        <f>[50]Agosto!$H$10</f>
        <v>15.840000000000002</v>
      </c>
      <c r="H52" s="104">
        <f>[50]Agosto!$H$11</f>
        <v>11.879999999999999</v>
      </c>
      <c r="I52" s="104">
        <f>[50]Agosto!$H$12</f>
        <v>18.36</v>
      </c>
      <c r="J52" s="104">
        <f>[50]Agosto!$H$13</f>
        <v>22.32</v>
      </c>
      <c r="K52" s="104">
        <f>[50]Agosto!$H$14</f>
        <v>15.48</v>
      </c>
      <c r="L52" s="104">
        <f>[50]Agosto!$H$15</f>
        <v>14.4</v>
      </c>
      <c r="M52" s="104">
        <f>[50]Agosto!$H$16</f>
        <v>14.76</v>
      </c>
      <c r="N52" s="104">
        <f>[50]Agosto!$H$17</f>
        <v>10.8</v>
      </c>
      <c r="O52" s="104">
        <f>[50]Agosto!$H$18</f>
        <v>10.8</v>
      </c>
      <c r="P52" s="104">
        <f>[50]Agosto!$H$19</f>
        <v>12.24</v>
      </c>
      <c r="Q52" s="104">
        <f>[50]Agosto!$H$20</f>
        <v>13.32</v>
      </c>
      <c r="R52" s="104">
        <f>[50]Agosto!$H$21</f>
        <v>16.559999999999999</v>
      </c>
      <c r="S52" s="104">
        <f>[50]Agosto!$H$22</f>
        <v>16.920000000000002</v>
      </c>
      <c r="T52" s="104">
        <f>[50]Agosto!$H$23</f>
        <v>19.440000000000001</v>
      </c>
      <c r="U52" s="104">
        <f>[50]Agosto!$H$24</f>
        <v>15.120000000000001</v>
      </c>
      <c r="V52" s="104">
        <f>[50]Agosto!$H$25</f>
        <v>11.16</v>
      </c>
      <c r="W52" s="104">
        <f>[50]Agosto!$H$26</f>
        <v>18.720000000000002</v>
      </c>
      <c r="X52" s="104">
        <f>[50]Agosto!$H$27</f>
        <v>14.04</v>
      </c>
      <c r="Y52" s="104">
        <f>[50]Agosto!$H$28</f>
        <v>16.920000000000002</v>
      </c>
      <c r="Z52" s="104">
        <f>[50]Agosto!$H$29</f>
        <v>17.64</v>
      </c>
      <c r="AA52" s="104">
        <f>[50]Agosto!$H$30</f>
        <v>23.759999999999998</v>
      </c>
      <c r="AB52" s="104">
        <f>[50]Agosto!$H$31</f>
        <v>16.920000000000002</v>
      </c>
      <c r="AC52" s="104">
        <f>[50]Agosto!$H$32</f>
        <v>26.28</v>
      </c>
      <c r="AD52" s="104">
        <f>[50]Agosto!$H$33</f>
        <v>19.440000000000001</v>
      </c>
      <c r="AE52" s="104">
        <f>[50]Agosto!$H$34</f>
        <v>12.24</v>
      </c>
      <c r="AF52" s="104">
        <f>[50]Agosto!$H$35</f>
        <v>16.559999999999999</v>
      </c>
      <c r="AG52" s="109">
        <f t="shared" si="3"/>
        <v>26.28</v>
      </c>
      <c r="AH52" s="108">
        <f t="shared" si="4"/>
        <v>15.921290322580647</v>
      </c>
      <c r="AK52" t="s">
        <v>35</v>
      </c>
    </row>
    <row r="53" spans="1:16384" x14ac:dyDescent="0.2">
      <c r="A53" s="47" t="s">
        <v>145</v>
      </c>
      <c r="B53" s="104">
        <f>[51]Agosto!$H$5</f>
        <v>20.88</v>
      </c>
      <c r="C53" s="104">
        <f>[51]Agosto!$H$6</f>
        <v>8.64</v>
      </c>
      <c r="D53" s="104">
        <f>[51]Agosto!$H$7</f>
        <v>12.24</v>
      </c>
      <c r="E53" s="104">
        <f>[51]Agosto!$H$8</f>
        <v>14.4</v>
      </c>
      <c r="F53" s="104">
        <f>[51]Agosto!$H$9</f>
        <v>12.96</v>
      </c>
      <c r="G53" s="104">
        <f>[51]Agosto!$H$10</f>
        <v>9.3600000000000012</v>
      </c>
      <c r="H53" s="104">
        <f>[51]Agosto!$H$11</f>
        <v>10.8</v>
      </c>
      <c r="I53" s="104">
        <f>[51]Agosto!$H$12</f>
        <v>10.44</v>
      </c>
      <c r="J53" s="104">
        <f>[51]Agosto!$H$13</f>
        <v>20.52</v>
      </c>
      <c r="K53" s="104">
        <f>[51]Agosto!$H$14</f>
        <v>13.68</v>
      </c>
      <c r="L53" s="104">
        <f>[51]Agosto!$H$15</f>
        <v>12.24</v>
      </c>
      <c r="M53" s="104">
        <f>[51]Agosto!$H$16</f>
        <v>10.44</v>
      </c>
      <c r="N53" s="104">
        <f>[51]Agosto!$H$17</f>
        <v>11.879999999999999</v>
      </c>
      <c r="O53" s="104">
        <f>[51]Agosto!$H$18</f>
        <v>11.520000000000001</v>
      </c>
      <c r="P53" s="104">
        <f>[51]Agosto!$H$19</f>
        <v>12.6</v>
      </c>
      <c r="Q53" s="104">
        <f>[51]Agosto!$H$20</f>
        <v>9.7200000000000006</v>
      </c>
      <c r="R53" s="104">
        <f>[51]Agosto!$H$21</f>
        <v>9.7200000000000006</v>
      </c>
      <c r="S53" s="104">
        <f>[51]Agosto!$H$22</f>
        <v>9.3600000000000012</v>
      </c>
      <c r="T53" s="104">
        <f>[51]Agosto!$H$23</f>
        <v>24.48</v>
      </c>
      <c r="U53" s="104">
        <f>[51]Agosto!$H$24</f>
        <v>9.7200000000000006</v>
      </c>
      <c r="V53" s="104">
        <f>[51]Agosto!$H$25</f>
        <v>15.840000000000002</v>
      </c>
      <c r="W53" s="104">
        <f>[51]Agosto!$H$26</f>
        <v>21.240000000000002</v>
      </c>
      <c r="X53" s="104">
        <f>[51]Agosto!$H$27</f>
        <v>19.440000000000001</v>
      </c>
      <c r="Y53" s="104">
        <f>[51]Agosto!$H$28</f>
        <v>12.24</v>
      </c>
      <c r="Z53" s="104">
        <f>[51]Agosto!$H$29</f>
        <v>15.120000000000001</v>
      </c>
      <c r="AA53" s="104">
        <f>[51]Agosto!$H$30</f>
        <v>15.840000000000002</v>
      </c>
      <c r="AB53" s="104">
        <f>[51]Agosto!$H$31</f>
        <v>12.96</v>
      </c>
      <c r="AC53" s="104">
        <f>[51]Agosto!$H$32</f>
        <v>13.32</v>
      </c>
      <c r="AD53" s="104">
        <f>[51]Agosto!$H$33</f>
        <v>21.6</v>
      </c>
      <c r="AE53" s="104">
        <f>[51]Agosto!$H$34</f>
        <v>14.76</v>
      </c>
      <c r="AF53" s="104">
        <f>[51]Agosto!$H$35</f>
        <v>11.520000000000001</v>
      </c>
      <c r="AG53" s="109">
        <f t="shared" si="3"/>
        <v>24.48</v>
      </c>
      <c r="AH53" s="108">
        <f t="shared" si="4"/>
        <v>13.854193548387096</v>
      </c>
    </row>
    <row r="54" spans="1:16384" x14ac:dyDescent="0.2">
      <c r="A54" s="47" t="s">
        <v>15</v>
      </c>
      <c r="B54" s="104">
        <f>[52]Agosto!$H$5</f>
        <v>24.840000000000003</v>
      </c>
      <c r="C54" s="104">
        <f>[52]Agosto!$H$6</f>
        <v>15.840000000000002</v>
      </c>
      <c r="D54" s="104">
        <f>[52]Agosto!$H$7</f>
        <v>12.96</v>
      </c>
      <c r="E54" s="104">
        <f>[52]Agosto!$H$8</f>
        <v>27.36</v>
      </c>
      <c r="F54" s="104">
        <f>[52]Agosto!$H$9</f>
        <v>10.08</v>
      </c>
      <c r="G54" s="104">
        <f>[52]Agosto!$H$10</f>
        <v>14.76</v>
      </c>
      <c r="H54" s="104">
        <f>[52]Agosto!$H$11</f>
        <v>14.76</v>
      </c>
      <c r="I54" s="104">
        <f>[52]Agosto!$H$12</f>
        <v>20.88</v>
      </c>
      <c r="J54" s="104">
        <f>[52]Agosto!$H$13</f>
        <v>13.68</v>
      </c>
      <c r="K54" s="104">
        <f>[52]Agosto!$H$14</f>
        <v>11.520000000000001</v>
      </c>
      <c r="L54" s="104">
        <f>[52]Agosto!$H$15</f>
        <v>11.879999999999999</v>
      </c>
      <c r="M54" s="104">
        <f>[52]Agosto!$H$16</f>
        <v>16.559999999999999</v>
      </c>
      <c r="N54" s="104">
        <f>[52]Agosto!$H$17</f>
        <v>16.920000000000002</v>
      </c>
      <c r="O54" s="104">
        <f>[52]Agosto!$H$18</f>
        <v>9.7200000000000006</v>
      </c>
      <c r="P54" s="104">
        <f>[52]Agosto!$H$19</f>
        <v>11.16</v>
      </c>
      <c r="Q54" s="104">
        <f>[52]Agosto!$H$20</f>
        <v>18</v>
      </c>
      <c r="R54" s="104">
        <f>[52]Agosto!$H$21</f>
        <v>18.720000000000002</v>
      </c>
      <c r="S54" s="104">
        <f>[52]Agosto!$H$22</f>
        <v>24.12</v>
      </c>
      <c r="T54" s="104">
        <f>[52]Agosto!$H$23</f>
        <v>23.400000000000002</v>
      </c>
      <c r="U54" s="104">
        <f>[52]Agosto!$H$24</f>
        <v>11.879999999999999</v>
      </c>
      <c r="V54" s="104">
        <f>[52]Agosto!$H$25</f>
        <v>17.64</v>
      </c>
      <c r="W54" s="104">
        <f>[52]Agosto!$H$26</f>
        <v>21.240000000000002</v>
      </c>
      <c r="X54" s="104">
        <f>[52]Agosto!$H$27</f>
        <v>24.12</v>
      </c>
      <c r="Y54" s="104">
        <f>[52]Agosto!$H$28</f>
        <v>18</v>
      </c>
      <c r="Z54" s="104">
        <f>[52]Agosto!$H$29</f>
        <v>15.48</v>
      </c>
      <c r="AA54" s="104">
        <f>[52]Agosto!$H$30</f>
        <v>14.4</v>
      </c>
      <c r="AB54" s="104">
        <f>[52]Agosto!$H$31</f>
        <v>8.2799999999999994</v>
      </c>
      <c r="AC54" s="104">
        <f>[52]Agosto!$H$32</f>
        <v>11.16</v>
      </c>
      <c r="AD54" s="104">
        <f>[52]Agosto!$H$33</f>
        <v>17.64</v>
      </c>
      <c r="AE54" s="104">
        <f>[52]Agosto!$H$34</f>
        <v>23.759999999999998</v>
      </c>
      <c r="AF54" s="104">
        <f>[52]Agosto!$H$35</f>
        <v>25.56</v>
      </c>
      <c r="AG54" s="109">
        <f t="shared" si="3"/>
        <v>27.36</v>
      </c>
      <c r="AH54" s="108">
        <f t="shared" si="4"/>
        <v>16.978064516129031</v>
      </c>
      <c r="AI54" s="12" t="s">
        <v>35</v>
      </c>
      <c r="AK54" t="s">
        <v>35</v>
      </c>
    </row>
    <row r="55" spans="1:16384" x14ac:dyDescent="0.2">
      <c r="A55" s="47" t="s">
        <v>16</v>
      </c>
      <c r="B55" s="104">
        <f>[53]Agosto!$H$5</f>
        <v>20.16</v>
      </c>
      <c r="C55" s="104">
        <f>[53]Agosto!$H$6</f>
        <v>17.64</v>
      </c>
      <c r="D55" s="104">
        <f>[53]Agosto!$H$7</f>
        <v>12.24</v>
      </c>
      <c r="E55" s="104">
        <f>[53]Agosto!$H$8</f>
        <v>5.04</v>
      </c>
      <c r="F55" s="104">
        <f>[53]Agosto!$H$9</f>
        <v>5.04</v>
      </c>
      <c r="G55" s="104">
        <f>[53]Agosto!$H$10</f>
        <v>1.08</v>
      </c>
      <c r="H55" s="104">
        <f>[53]Agosto!$H$11</f>
        <v>0.36000000000000004</v>
      </c>
      <c r="I55" s="104">
        <f>[53]Agosto!$H$12</f>
        <v>24.12</v>
      </c>
      <c r="J55" s="104">
        <f>[53]Agosto!$H$13</f>
        <v>12.6</v>
      </c>
      <c r="K55" s="104">
        <f>[53]Agosto!$H$14</f>
        <v>5.7600000000000007</v>
      </c>
      <c r="L55" s="104">
        <f>[53]Agosto!$H$15</f>
        <v>5.4</v>
      </c>
      <c r="M55" s="104">
        <f>[53]Agosto!$H$16</f>
        <v>3.6</v>
      </c>
      <c r="N55" s="104">
        <f>[53]Agosto!$H$17</f>
        <v>11.520000000000001</v>
      </c>
      <c r="O55" s="104">
        <f>[53]Agosto!$H$18</f>
        <v>10.08</v>
      </c>
      <c r="P55" s="104">
        <f>[53]Agosto!$H$19</f>
        <v>3.6</v>
      </c>
      <c r="Q55" s="104">
        <f>[53]Agosto!$H$20</f>
        <v>7.9200000000000008</v>
      </c>
      <c r="R55" s="104">
        <f>[53]Agosto!$H$21</f>
        <v>8.2799999999999994</v>
      </c>
      <c r="S55" s="104">
        <f>[53]Agosto!$H$22</f>
        <v>15.48</v>
      </c>
      <c r="T55" s="104">
        <f>[53]Agosto!$H$23</f>
        <v>27.36</v>
      </c>
      <c r="U55" s="104">
        <f>[53]Agosto!$H$24</f>
        <v>15.840000000000002</v>
      </c>
      <c r="V55" s="104">
        <f>[53]Agosto!$H$25</f>
        <v>19.8</v>
      </c>
      <c r="W55" s="104">
        <f>[53]Agosto!$H$26</f>
        <v>22.68</v>
      </c>
      <c r="X55" s="104">
        <f>[53]Agosto!$H$27</f>
        <v>18.720000000000002</v>
      </c>
      <c r="Y55" s="104">
        <f>[53]Agosto!$H$28</f>
        <v>21.240000000000002</v>
      </c>
      <c r="Z55" s="104">
        <f>[53]Agosto!$H$29</f>
        <v>12.96</v>
      </c>
      <c r="AA55" s="104">
        <f>[53]Agosto!$H$30</f>
        <v>10.08</v>
      </c>
      <c r="AB55" s="104">
        <f>[53]Agosto!$H$31</f>
        <v>11.16</v>
      </c>
      <c r="AC55" s="104">
        <f>[53]Agosto!$H$32</f>
        <v>1.8</v>
      </c>
      <c r="AD55" s="104">
        <f>[53]Agosto!$H$33</f>
        <v>0.36000000000000004</v>
      </c>
      <c r="AE55" s="104">
        <f>[53]Agosto!$H$34</f>
        <v>16.920000000000002</v>
      </c>
      <c r="AF55" s="104">
        <f>[53]Agosto!$H$35</f>
        <v>19.8</v>
      </c>
      <c r="AG55" s="109">
        <f t="shared" si="3"/>
        <v>27.36</v>
      </c>
      <c r="AH55" s="108">
        <f t="shared" si="4"/>
        <v>11.891612903225807</v>
      </c>
      <c r="AK55" t="s">
        <v>35</v>
      </c>
    </row>
    <row r="56" spans="1:16384" x14ac:dyDescent="0.2">
      <c r="A56" s="47" t="s">
        <v>208</v>
      </c>
      <c r="B56" s="104">
        <f>[54]Agosto!$H$5</f>
        <v>26.64</v>
      </c>
      <c r="C56" s="104">
        <f>[54]Agosto!$H$6</f>
        <v>23.400000000000002</v>
      </c>
      <c r="D56" s="104">
        <f>[54]Agosto!$H$7</f>
        <v>16.920000000000002</v>
      </c>
      <c r="E56" s="104">
        <f>[54]Agosto!$H$8</f>
        <v>20.52</v>
      </c>
      <c r="F56" s="104">
        <f>[54]Agosto!$H$9</f>
        <v>9.7200000000000006</v>
      </c>
      <c r="G56" s="104">
        <f>[54]Agosto!$H$10</f>
        <v>10.08</v>
      </c>
      <c r="H56" s="104">
        <f>[54]Agosto!$H$11</f>
        <v>7.2</v>
      </c>
      <c r="I56" s="104">
        <f>[54]Agosto!$H$12</f>
        <v>22.68</v>
      </c>
      <c r="J56" s="104">
        <f>[54]Agosto!$H$13</f>
        <v>16.920000000000002</v>
      </c>
      <c r="K56" s="104">
        <f>[54]Agosto!$H$14</f>
        <v>10.08</v>
      </c>
      <c r="L56" s="104">
        <f>[54]Agosto!$H$15</f>
        <v>11.520000000000001</v>
      </c>
      <c r="M56" s="104">
        <f>[54]Agosto!$H$16</f>
        <v>17.28</v>
      </c>
      <c r="N56" s="104">
        <f>[54]Agosto!$H$17</f>
        <v>11.520000000000001</v>
      </c>
      <c r="O56" s="104">
        <f>[54]Agosto!$H$18</f>
        <v>20.88</v>
      </c>
      <c r="P56" s="104">
        <f>[54]Agosto!$H$19</f>
        <v>9.3600000000000012</v>
      </c>
      <c r="Q56" s="104">
        <f>[54]Agosto!$H$20</f>
        <v>16.559999999999999</v>
      </c>
      <c r="R56" s="104">
        <f>[54]Agosto!$H$21</f>
        <v>17.28</v>
      </c>
      <c r="S56" s="104">
        <f>[54]Agosto!$H$22</f>
        <v>18.36</v>
      </c>
      <c r="T56" s="104">
        <f>[54]Agosto!$H$23</f>
        <v>34.56</v>
      </c>
      <c r="U56" s="104">
        <f>[54]Agosto!$H$24</f>
        <v>11.879999999999999</v>
      </c>
      <c r="V56" s="104">
        <f>[54]Agosto!$H$25</f>
        <v>28.08</v>
      </c>
      <c r="W56" s="104">
        <f>[54]Agosto!$H$26</f>
        <v>28.44</v>
      </c>
      <c r="X56" s="104">
        <f>[54]Agosto!$H$27</f>
        <v>35.64</v>
      </c>
      <c r="Y56" s="104">
        <f>[54]Agosto!$H$28</f>
        <v>26.28</v>
      </c>
      <c r="Z56" s="104">
        <f>[54]Agosto!$H$29</f>
        <v>19.8</v>
      </c>
      <c r="AA56" s="104">
        <f>[54]Agosto!$H$30</f>
        <v>15.48</v>
      </c>
      <c r="AB56" s="104">
        <f>[54]Agosto!$H$31</f>
        <v>9.3600000000000012</v>
      </c>
      <c r="AC56" s="104">
        <f>[54]Agosto!$H$32</f>
        <v>8.2799999999999994</v>
      </c>
      <c r="AD56" s="104">
        <f>[54]Agosto!$H$33</f>
        <v>17.64</v>
      </c>
      <c r="AE56" s="104">
        <f>[54]Agosto!$H$34</f>
        <v>24.840000000000003</v>
      </c>
      <c r="AF56" s="104">
        <f>[54]Agosto!$H$35</f>
        <v>21.96</v>
      </c>
      <c r="AG56" s="109">
        <f t="shared" si="3"/>
        <v>35.64</v>
      </c>
      <c r="AH56" s="108">
        <f t="shared" si="4"/>
        <v>18.360000000000007</v>
      </c>
    </row>
    <row r="57" spans="1:16384" x14ac:dyDescent="0.2">
      <c r="A57" s="47" t="s">
        <v>146</v>
      </c>
      <c r="B57" s="104">
        <f>[55]Agosto!$H$5</f>
        <v>24.12</v>
      </c>
      <c r="C57" s="104">
        <f>[55]Agosto!$H$6</f>
        <v>17.28</v>
      </c>
      <c r="D57" s="104">
        <f>[55]Agosto!$H$7</f>
        <v>19.079999999999998</v>
      </c>
      <c r="E57" s="104">
        <f>[55]Agosto!$H$8</f>
        <v>19.8</v>
      </c>
      <c r="F57" s="104">
        <f>[55]Agosto!$H$9</f>
        <v>10.08</v>
      </c>
      <c r="G57" s="104">
        <f>[55]Agosto!$H$10</f>
        <v>11.16</v>
      </c>
      <c r="H57" s="104">
        <f>[55]Agosto!$H$11</f>
        <v>9.7200000000000006</v>
      </c>
      <c r="I57" s="104">
        <f>[55]Agosto!$H$12</f>
        <v>15.120000000000001</v>
      </c>
      <c r="J57" s="104">
        <f>[55]Agosto!$H$13</f>
        <v>15.840000000000002</v>
      </c>
      <c r="K57" s="104">
        <f>[55]Agosto!$H$14</f>
        <v>9.7200000000000006</v>
      </c>
      <c r="L57" s="104">
        <f>[55]Agosto!$H$15</f>
        <v>15.48</v>
      </c>
      <c r="M57" s="104">
        <f>[55]Agosto!$H$16</f>
        <v>9.7200000000000006</v>
      </c>
      <c r="N57" s="104">
        <f>[55]Agosto!$H$17</f>
        <v>9.3600000000000012</v>
      </c>
      <c r="O57" s="104">
        <f>[55]Agosto!$H$18</f>
        <v>11.16</v>
      </c>
      <c r="P57" s="104">
        <f>[55]Agosto!$H$19</f>
        <v>12.96</v>
      </c>
      <c r="Q57" s="104">
        <f>[55]Agosto!$H$20</f>
        <v>11.16</v>
      </c>
      <c r="R57" s="104">
        <f>[55]Agosto!$H$21</f>
        <v>10.08</v>
      </c>
      <c r="S57" s="104">
        <f>[55]Agosto!$H$22</f>
        <v>17.28</v>
      </c>
      <c r="T57" s="104">
        <f>[55]Agosto!$H$23</f>
        <v>27</v>
      </c>
      <c r="U57" s="104">
        <f>[55]Agosto!$H$24</f>
        <v>17.64</v>
      </c>
      <c r="V57" s="104">
        <f>[55]Agosto!$H$25</f>
        <v>16.559999999999999</v>
      </c>
      <c r="W57" s="104">
        <f>[55]Agosto!$H$26</f>
        <v>23.759999999999998</v>
      </c>
      <c r="X57" s="104">
        <f>[55]Agosto!$H$27</f>
        <v>25.56</v>
      </c>
      <c r="Y57" s="104">
        <f>[55]Agosto!$H$28</f>
        <v>12.6</v>
      </c>
      <c r="Z57" s="104">
        <f>[55]Agosto!$H$29</f>
        <v>14.76</v>
      </c>
      <c r="AA57" s="104">
        <f>[55]Agosto!$H$30</f>
        <v>12.6</v>
      </c>
      <c r="AB57" s="104">
        <f>[55]Agosto!$H$31</f>
        <v>13.32</v>
      </c>
      <c r="AC57" s="104">
        <f>[55]Agosto!$H$32</f>
        <v>15.120000000000001</v>
      </c>
      <c r="AD57" s="104">
        <f>[55]Agosto!$H$33</f>
        <v>13.32</v>
      </c>
      <c r="AE57" s="104">
        <f>[55]Agosto!$H$34</f>
        <v>14.76</v>
      </c>
      <c r="AF57" s="104">
        <f>[55]Agosto!$H$35</f>
        <v>13.68</v>
      </c>
      <c r="AG57" s="109">
        <f t="shared" si="3"/>
        <v>27</v>
      </c>
      <c r="AH57" s="108">
        <f t="shared" si="4"/>
        <v>15.154838709677419</v>
      </c>
      <c r="AK57" t="s">
        <v>35</v>
      </c>
    </row>
    <row r="58" spans="1:16384" x14ac:dyDescent="0.2">
      <c r="A58" s="47" t="s">
        <v>275</v>
      </c>
      <c r="B58" s="104" t="str">
        <f>[56]Agosto!$H$5</f>
        <v>*</v>
      </c>
      <c r="C58" s="104" t="str">
        <f>[56]Agosto!$H$6</f>
        <v>*</v>
      </c>
      <c r="D58" s="104">
        <f>[56]Agosto!$H$7</f>
        <v>17.64</v>
      </c>
      <c r="E58" s="104">
        <f>[56]Agosto!$H$8</f>
        <v>16.559999999999999</v>
      </c>
      <c r="F58" s="104">
        <f>[56]Agosto!$H$9</f>
        <v>12.24</v>
      </c>
      <c r="G58" s="104">
        <f>[56]Agosto!$H$10</f>
        <v>19.079999999999998</v>
      </c>
      <c r="H58" s="104">
        <f>[56]Agosto!$H$11</f>
        <v>16.2</v>
      </c>
      <c r="I58" s="104">
        <f>[56]Agosto!$H$12</f>
        <v>21.96</v>
      </c>
      <c r="J58" s="104">
        <f>[56]Agosto!$H$13</f>
        <v>20.88</v>
      </c>
      <c r="K58" s="104">
        <f>[56]Agosto!$H$14</f>
        <v>12.96</v>
      </c>
      <c r="L58" s="104">
        <f>[56]Agosto!$H$15</f>
        <v>16.920000000000002</v>
      </c>
      <c r="M58" s="104">
        <f>[56]Agosto!$H$16</f>
        <v>15.48</v>
      </c>
      <c r="N58" s="104">
        <f>[56]Agosto!$H$17</f>
        <v>12.96</v>
      </c>
      <c r="O58" s="104">
        <f>[56]Agosto!$H$18</f>
        <v>11.16</v>
      </c>
      <c r="P58" s="104">
        <f>[56]Agosto!$H$19</f>
        <v>23.400000000000002</v>
      </c>
      <c r="Q58" s="104">
        <f>[56]Agosto!$H$20</f>
        <v>19.8</v>
      </c>
      <c r="R58" s="104">
        <f>[56]Agosto!$H$21</f>
        <v>18.720000000000002</v>
      </c>
      <c r="S58" s="104">
        <f>[56]Agosto!$H$22</f>
        <v>23.400000000000002</v>
      </c>
      <c r="T58" s="104">
        <f>[56]Agosto!$H$23</f>
        <v>31.680000000000003</v>
      </c>
      <c r="U58" s="104">
        <f>[56]Agosto!$H$24</f>
        <v>22.68</v>
      </c>
      <c r="V58" s="104">
        <f>[56]Agosto!$H$25</f>
        <v>19.079999999999998</v>
      </c>
      <c r="W58" s="104">
        <f>[56]Agosto!$H$26</f>
        <v>25.92</v>
      </c>
      <c r="X58" s="104">
        <f>[56]Agosto!$H$27</f>
        <v>30.240000000000002</v>
      </c>
      <c r="Y58" s="104">
        <f>[56]Agosto!$H$28</f>
        <v>24.48</v>
      </c>
      <c r="Z58" s="104">
        <f>[56]Agosto!$H$29</f>
        <v>21.96</v>
      </c>
      <c r="AA58" s="104">
        <f>[56]Agosto!$H$30</f>
        <v>17.28</v>
      </c>
      <c r="AB58" s="104">
        <f>[56]Agosto!$H$31</f>
        <v>15.840000000000002</v>
      </c>
      <c r="AC58" s="104">
        <f>[56]Agosto!$H$32</f>
        <v>13.32</v>
      </c>
      <c r="AD58" s="104">
        <f>[56]Agosto!$H$33</f>
        <v>15.840000000000002</v>
      </c>
      <c r="AE58" s="104">
        <f>[56]Agosto!$H$34</f>
        <v>21.96</v>
      </c>
      <c r="AF58" s="104">
        <f>[56]Agosto!$H$35</f>
        <v>19.8</v>
      </c>
      <c r="AG58" s="109">
        <f t="shared" si="3"/>
        <v>31.680000000000003</v>
      </c>
      <c r="AH58" s="108">
        <f t="shared" si="4"/>
        <v>19.291034482758622</v>
      </c>
    </row>
    <row r="59" spans="1:16384" x14ac:dyDescent="0.2">
      <c r="A59" s="47" t="s">
        <v>17</v>
      </c>
      <c r="B59" s="104">
        <f>[57]Agosto!$H$5</f>
        <v>21.6</v>
      </c>
      <c r="C59" s="104">
        <f>[57]Agosto!$H$6</f>
        <v>19.079999999999998</v>
      </c>
      <c r="D59" s="104">
        <f>[57]Agosto!$H$7</f>
        <v>17.64</v>
      </c>
      <c r="E59" s="104">
        <f>[57]Agosto!$H$8</f>
        <v>18.36</v>
      </c>
      <c r="F59" s="104">
        <f>[57]Agosto!$H$9</f>
        <v>5.4</v>
      </c>
      <c r="G59" s="104">
        <f>[57]Agosto!$H$10</f>
        <v>9.3600000000000012</v>
      </c>
      <c r="H59" s="104">
        <f>[57]Agosto!$H$11</f>
        <v>4.6800000000000006</v>
      </c>
      <c r="I59" s="104">
        <f>[57]Agosto!$H$12</f>
        <v>10.8</v>
      </c>
      <c r="J59" s="104">
        <f>[57]Agosto!$H$13</f>
        <v>8.2799999999999994</v>
      </c>
      <c r="K59" s="104">
        <f>[57]Agosto!$H$14</f>
        <v>8.64</v>
      </c>
      <c r="L59" s="104">
        <f>[57]Agosto!$H$15</f>
        <v>8.2799999999999994</v>
      </c>
      <c r="M59" s="104">
        <f>[57]Agosto!$H$16</f>
        <v>7.5600000000000005</v>
      </c>
      <c r="N59" s="104">
        <f>[57]Agosto!$H$17</f>
        <v>7.5600000000000005</v>
      </c>
      <c r="O59" s="104">
        <f>[57]Agosto!$H$18</f>
        <v>4.6800000000000006</v>
      </c>
      <c r="P59" s="104">
        <f>[57]Agosto!$H$19</f>
        <v>8.2799999999999994</v>
      </c>
      <c r="Q59" s="104">
        <f>[57]Agosto!$H$20</f>
        <v>9.3600000000000012</v>
      </c>
      <c r="R59" s="104">
        <f>[57]Agosto!$H$21</f>
        <v>8.2799999999999994</v>
      </c>
      <c r="S59" s="104">
        <f>[57]Agosto!$H$22</f>
        <v>20.52</v>
      </c>
      <c r="T59" s="104">
        <f>[57]Agosto!$H$23</f>
        <v>29.16</v>
      </c>
      <c r="U59" s="104">
        <f>[57]Agosto!$H$24</f>
        <v>11.879999999999999</v>
      </c>
      <c r="V59" s="104">
        <f>[57]Agosto!$H$25</f>
        <v>13.32</v>
      </c>
      <c r="W59" s="104">
        <f>[57]Agosto!$H$26</f>
        <v>27</v>
      </c>
      <c r="X59" s="104">
        <f>[57]Agosto!$H$27</f>
        <v>34.200000000000003</v>
      </c>
      <c r="Y59" s="104">
        <f>[57]Agosto!$H$28</f>
        <v>13.68</v>
      </c>
      <c r="Z59" s="104">
        <f>[57]Agosto!$H$29</f>
        <v>19.440000000000001</v>
      </c>
      <c r="AA59" s="104">
        <f>[57]Agosto!$H$30</f>
        <v>8.64</v>
      </c>
      <c r="AB59" s="104">
        <f>[57]Agosto!$H$31</f>
        <v>6.48</v>
      </c>
      <c r="AC59" s="104">
        <f>[57]Agosto!$H$32</f>
        <v>11.16</v>
      </c>
      <c r="AD59" s="104">
        <f>[57]Agosto!$H$33</f>
        <v>10.08</v>
      </c>
      <c r="AE59" s="104">
        <f>[57]Agosto!$H$34</f>
        <v>15.48</v>
      </c>
      <c r="AF59" s="104">
        <f>[57]Agosto!$H$35</f>
        <v>19.440000000000001</v>
      </c>
      <c r="AG59" s="109">
        <f t="shared" si="3"/>
        <v>34.200000000000003</v>
      </c>
      <c r="AH59" s="108">
        <f t="shared" si="4"/>
        <v>13.494193548387099</v>
      </c>
      <c r="AK59" t="s">
        <v>35</v>
      </c>
      <c r="AL59" t="s">
        <v>35</v>
      </c>
    </row>
    <row r="60" spans="1:16384" x14ac:dyDescent="0.2">
      <c r="A60" s="47" t="s">
        <v>130</v>
      </c>
      <c r="B60" s="104">
        <f>[58]Agosto!$H$5</f>
        <v>21.96</v>
      </c>
      <c r="C60" s="104">
        <f>[58]Agosto!$H$6</f>
        <v>23.759999999999998</v>
      </c>
      <c r="D60" s="104">
        <f>[58]Agosto!$H$7</f>
        <v>19.440000000000001</v>
      </c>
      <c r="E60" s="104">
        <f>[58]Agosto!$H$8</f>
        <v>20.52</v>
      </c>
      <c r="F60" s="104">
        <f>[58]Agosto!$H$9</f>
        <v>17.64</v>
      </c>
      <c r="G60" s="104">
        <f>[58]Agosto!$H$10</f>
        <v>26.28</v>
      </c>
      <c r="H60" s="104">
        <f>[58]Agosto!$H$11</f>
        <v>20.16</v>
      </c>
      <c r="I60" s="104">
        <f>[58]Agosto!$H$12</f>
        <v>23.759999999999998</v>
      </c>
      <c r="J60" s="104">
        <f>[58]Agosto!$H$13</f>
        <v>16.2</v>
      </c>
      <c r="K60" s="104">
        <f>[58]Agosto!$H$14</f>
        <v>12.6</v>
      </c>
      <c r="L60" s="104">
        <f>[58]Agosto!$H$15</f>
        <v>16.559999999999999</v>
      </c>
      <c r="M60" s="104">
        <f>[58]Agosto!$H$16</f>
        <v>19.8</v>
      </c>
      <c r="N60" s="104">
        <f>[58]Agosto!$H$17</f>
        <v>15.120000000000001</v>
      </c>
      <c r="O60" s="104">
        <f>[58]Agosto!$H$18</f>
        <v>9</v>
      </c>
      <c r="P60" s="104">
        <f>[58]Agosto!$H$19</f>
        <v>24.840000000000003</v>
      </c>
      <c r="Q60" s="104">
        <f>[58]Agosto!$H$20</f>
        <v>23.040000000000003</v>
      </c>
      <c r="R60" s="104">
        <f>[58]Agosto!$H$21</f>
        <v>19.440000000000001</v>
      </c>
      <c r="S60" s="104">
        <f>[58]Agosto!$H$22</f>
        <v>27.720000000000002</v>
      </c>
      <c r="T60" s="104">
        <f>[58]Agosto!$H$23</f>
        <v>28.8</v>
      </c>
      <c r="U60" s="104">
        <f>[58]Agosto!$H$24</f>
        <v>15.48</v>
      </c>
      <c r="V60" s="104">
        <f>[58]Agosto!$H$25</f>
        <v>18</v>
      </c>
      <c r="W60" s="104">
        <f>[58]Agosto!$H$26</f>
        <v>24.12</v>
      </c>
      <c r="X60" s="104">
        <f>[58]Agosto!$H$27</f>
        <v>25.2</v>
      </c>
      <c r="Y60" s="104">
        <f>[58]Agosto!$H$28</f>
        <v>19.079999999999998</v>
      </c>
      <c r="Z60" s="104">
        <f>[58]Agosto!$H$29</f>
        <v>20.52</v>
      </c>
      <c r="AA60" s="104">
        <f>[58]Agosto!$H$30</f>
        <v>15.120000000000001</v>
      </c>
      <c r="AB60" s="104">
        <f>[58]Agosto!$H$31</f>
        <v>11.16</v>
      </c>
      <c r="AC60" s="104">
        <f>[58]Agosto!$H$32</f>
        <v>24.12</v>
      </c>
      <c r="AD60" s="104">
        <f>[58]Agosto!$H$33</f>
        <v>18.36</v>
      </c>
      <c r="AE60" s="104">
        <f>[58]Agosto!$H$34</f>
        <v>27</v>
      </c>
      <c r="AF60" s="104">
        <f>[58]Agosto!$H$35</f>
        <v>24.48</v>
      </c>
      <c r="AG60" s="109">
        <f t="shared" si="3"/>
        <v>28.8</v>
      </c>
      <c r="AH60" s="108">
        <f t="shared" si="4"/>
        <v>20.299354838709675</v>
      </c>
      <c r="AL60" t="s">
        <v>35</v>
      </c>
    </row>
    <row r="61" spans="1:16384" x14ac:dyDescent="0.2">
      <c r="A61" s="47" t="s">
        <v>18</v>
      </c>
      <c r="B61" s="104">
        <f>[59]Agosto!$H$5</f>
        <v>23.400000000000002</v>
      </c>
      <c r="C61" s="104">
        <f>[59]Agosto!$H$6</f>
        <v>18.36</v>
      </c>
      <c r="D61" s="104">
        <f>[59]Agosto!$H$7</f>
        <v>19.440000000000001</v>
      </c>
      <c r="E61" s="104">
        <f>[59]Agosto!$H$8</f>
        <v>17.28</v>
      </c>
      <c r="F61" s="104">
        <f>[59]Agosto!$H$9</f>
        <v>13.32</v>
      </c>
      <c r="G61" s="104">
        <f>[59]Agosto!$H$10</f>
        <v>10.8</v>
      </c>
      <c r="H61" s="104">
        <f>[59]Agosto!$H$11</f>
        <v>12.6</v>
      </c>
      <c r="I61" s="104">
        <f>[59]Agosto!$H$12</f>
        <v>20.52</v>
      </c>
      <c r="J61" s="104">
        <f>[59]Agosto!$H$13</f>
        <v>17.28</v>
      </c>
      <c r="K61" s="104">
        <f>[59]Agosto!$H$14</f>
        <v>12.6</v>
      </c>
      <c r="L61" s="104">
        <f>[59]Agosto!$H$15</f>
        <v>11.520000000000001</v>
      </c>
      <c r="M61" s="104">
        <f>[59]Agosto!$H$16</f>
        <v>14.04</v>
      </c>
      <c r="N61" s="104">
        <f>[59]Agosto!$H$17</f>
        <v>9.7200000000000006</v>
      </c>
      <c r="O61" s="104">
        <f>[59]Agosto!$H$18</f>
        <v>13.68</v>
      </c>
      <c r="P61" s="104">
        <f>[59]Agosto!$H$19</f>
        <v>10.44</v>
      </c>
      <c r="Q61" s="104">
        <f>[59]Agosto!$H$20</f>
        <v>13.68</v>
      </c>
      <c r="R61" s="104">
        <f>[59]Agosto!$H$21</f>
        <v>16.559999999999999</v>
      </c>
      <c r="S61" s="104">
        <f>[59]Agosto!$H$22</f>
        <v>18</v>
      </c>
      <c r="T61" s="104">
        <f>[59]Agosto!$H$23</f>
        <v>32.76</v>
      </c>
      <c r="U61" s="104">
        <f>[59]Agosto!$H$24</f>
        <v>23.400000000000002</v>
      </c>
      <c r="V61" s="104">
        <f>[59]Agosto!$H$25</f>
        <v>25.2</v>
      </c>
      <c r="W61" s="104">
        <f>[59]Agosto!$H$26</f>
        <v>24.48</v>
      </c>
      <c r="X61" s="104">
        <f>[59]Agosto!$H$27</f>
        <v>30.240000000000002</v>
      </c>
      <c r="Y61" s="104">
        <f>[59]Agosto!$H$28</f>
        <v>18.720000000000002</v>
      </c>
      <c r="Z61" s="104">
        <f>[59]Agosto!$H$29</f>
        <v>23.040000000000003</v>
      </c>
      <c r="AA61" s="104">
        <f>[59]Agosto!$H$30</f>
        <v>17.28</v>
      </c>
      <c r="AB61" s="104">
        <f>[59]Agosto!$H$31</f>
        <v>14.4</v>
      </c>
      <c r="AC61" s="104">
        <f>[59]Agosto!$H$32</f>
        <v>11.16</v>
      </c>
      <c r="AD61" s="104">
        <f>[59]Agosto!$H$33</f>
        <v>12.24</v>
      </c>
      <c r="AE61" s="104">
        <f>[59]Agosto!$H$34</f>
        <v>14.76</v>
      </c>
      <c r="AF61" s="104">
        <f>[59]Agosto!$H$35</f>
        <v>18</v>
      </c>
      <c r="AG61" s="109">
        <f t="shared" si="3"/>
        <v>32.76</v>
      </c>
      <c r="AH61" s="108">
        <f t="shared" si="4"/>
        <v>17.38451612903226</v>
      </c>
      <c r="AJ61" t="s">
        <v>35</v>
      </c>
      <c r="AK61" t="s">
        <v>35</v>
      </c>
      <c r="AL61" t="s">
        <v>35</v>
      </c>
    </row>
    <row r="62" spans="1:16384" hidden="1" x14ac:dyDescent="0.2">
      <c r="A62" s="47" t="s">
        <v>19</v>
      </c>
      <c r="B62" s="104" t="str">
        <f>[42]Agosto!$H$5</f>
        <v>*</v>
      </c>
      <c r="C62" s="104" t="str">
        <f>[42]Agosto!$H$6</f>
        <v>*</v>
      </c>
      <c r="D62" s="104" t="str">
        <f>[42]Agosto!$H$7</f>
        <v>*</v>
      </c>
      <c r="E62" s="104" t="str">
        <f>[42]Agosto!$H$8</f>
        <v>*</v>
      </c>
      <c r="F62" s="104" t="str">
        <f>[42]Agosto!$H$9</f>
        <v>*</v>
      </c>
      <c r="G62" s="104" t="str">
        <f>[42]Agosto!$H$10</f>
        <v>*</v>
      </c>
      <c r="H62" s="104" t="str">
        <f>[42]Agosto!$H$11</f>
        <v>*</v>
      </c>
      <c r="I62" s="104" t="str">
        <f>[42]Agosto!$H$12</f>
        <v>*</v>
      </c>
      <c r="J62" s="104" t="str">
        <f>[42]Agosto!$H$13</f>
        <v>*</v>
      </c>
      <c r="K62" s="104" t="str">
        <f>[42]Agosto!$H$14</f>
        <v>*</v>
      </c>
      <c r="L62" s="104" t="str">
        <f>[42]Agosto!$H$15</f>
        <v>*</v>
      </c>
      <c r="M62" s="104" t="str">
        <f>[42]Agosto!$H$16</f>
        <v>*</v>
      </c>
      <c r="N62" s="104" t="str">
        <f>[42]Agosto!$H$16</f>
        <v>*</v>
      </c>
      <c r="O62" s="104" t="str">
        <f>[42]Agosto!$H$16</f>
        <v>*</v>
      </c>
      <c r="P62" s="104" t="str">
        <f>[42]Agosto!$H$16</f>
        <v>*</v>
      </c>
      <c r="Q62" s="104" t="str">
        <f>[42]Agosto!$H$16</f>
        <v>*</v>
      </c>
      <c r="R62" s="104" t="str">
        <f>[42]Agosto!$H$16</f>
        <v>*</v>
      </c>
      <c r="S62" s="104" t="str">
        <f>[42]Agosto!$H$16</f>
        <v>*</v>
      </c>
      <c r="T62" s="104" t="str">
        <f>[42]Agosto!$H$16</f>
        <v>*</v>
      </c>
      <c r="U62" s="104" t="str">
        <f>[42]Agosto!$H$16</f>
        <v>*</v>
      </c>
      <c r="V62" s="104" t="str">
        <f>[42]Agosto!$H$16</f>
        <v>*</v>
      </c>
      <c r="W62" s="104" t="str">
        <f>[42]Agosto!$H$16</f>
        <v>*</v>
      </c>
      <c r="X62" s="104" t="str">
        <f>[42]Agosto!$H$16</f>
        <v>*</v>
      </c>
      <c r="Y62" s="104" t="str">
        <f>[42]Agosto!$H$16</f>
        <v>*</v>
      </c>
      <c r="Z62" s="104" t="str">
        <f>[42]Agosto!$H$16</f>
        <v>*</v>
      </c>
      <c r="AA62" s="104" t="str">
        <f>[42]Agosto!$H$16</f>
        <v>*</v>
      </c>
      <c r="AB62" s="104" t="str">
        <f>[42]Agosto!$H$16</f>
        <v>*</v>
      </c>
      <c r="AC62" s="104" t="str">
        <f>[42]Agosto!$H$16</f>
        <v>*</v>
      </c>
      <c r="AD62" s="104" t="str">
        <f>[42]Agosto!$H$16</f>
        <v>*</v>
      </c>
      <c r="AE62" s="104" t="str">
        <f>[42]Agosto!$H$16</f>
        <v>*</v>
      </c>
      <c r="AF62" s="104" t="str">
        <f>[42]Agosto!$H$16</f>
        <v>*</v>
      </c>
      <c r="AG62" s="109">
        <f t="shared" si="3"/>
        <v>0</v>
      </c>
      <c r="AH62" s="108" t="s">
        <v>154</v>
      </c>
      <c r="AI62" s="12" t="s">
        <v>35</v>
      </c>
      <c r="AL62" t="s">
        <v>35</v>
      </c>
    </row>
    <row r="63" spans="1:16384" x14ac:dyDescent="0.2">
      <c r="A63" s="47" t="s">
        <v>23</v>
      </c>
      <c r="B63" s="104">
        <f>[61]Agosto!$H$5</f>
        <v>21.96</v>
      </c>
      <c r="C63" s="104">
        <f>[61]Agosto!$H$6</f>
        <v>14.4</v>
      </c>
      <c r="D63" s="104">
        <f>[61]Agosto!$H$7</f>
        <v>11.879999999999999</v>
      </c>
      <c r="E63" s="104">
        <f>[61]Agosto!$H$8</f>
        <v>16.559999999999999</v>
      </c>
      <c r="F63" s="104">
        <f>[61]Agosto!$H$9</f>
        <v>14.04</v>
      </c>
      <c r="G63" s="104">
        <f>[61]Agosto!$H$10</f>
        <v>11.16</v>
      </c>
      <c r="H63" s="104">
        <f>[61]Agosto!$H$11</f>
        <v>15.48</v>
      </c>
      <c r="I63" s="104">
        <f>[61]Agosto!$H$12</f>
        <v>12.96</v>
      </c>
      <c r="J63" s="104">
        <f>[61]Agosto!$H$13</f>
        <v>16.2</v>
      </c>
      <c r="K63" s="104">
        <f>[61]Agosto!$H$14</f>
        <v>11.16</v>
      </c>
      <c r="L63" s="104">
        <f>[61]Agosto!$H$15</f>
        <v>12.96</v>
      </c>
      <c r="M63" s="104">
        <f>[61]Agosto!$H$16</f>
        <v>12.96</v>
      </c>
      <c r="N63" s="104">
        <f>[61]Agosto!$H$17</f>
        <v>7.9200000000000008</v>
      </c>
      <c r="O63" s="104">
        <f>[61]Agosto!$H$18</f>
        <v>11.879999999999999</v>
      </c>
      <c r="P63" s="104">
        <f>[61]Agosto!$H$19</f>
        <v>11.879999999999999</v>
      </c>
      <c r="Q63" s="104">
        <f>[61]Agosto!$H$20</f>
        <v>12.24</v>
      </c>
      <c r="R63" s="104">
        <f>[61]Agosto!$H$21</f>
        <v>13.68</v>
      </c>
      <c r="S63" s="104">
        <f>[61]Agosto!$H$22</f>
        <v>31.319999999999997</v>
      </c>
      <c r="T63" s="104">
        <f>[61]Agosto!$H$23</f>
        <v>20.16</v>
      </c>
      <c r="U63" s="104">
        <f>[61]Agosto!$H$24</f>
        <v>19.079999999999998</v>
      </c>
      <c r="V63" s="104">
        <f>[61]Agosto!$H$25</f>
        <v>17.64</v>
      </c>
      <c r="W63" s="104">
        <f>[61]Agosto!$H$26</f>
        <v>16.2</v>
      </c>
      <c r="X63" s="104">
        <f>[61]Agosto!$H$27</f>
        <v>17.64</v>
      </c>
      <c r="Y63" s="104">
        <f>[61]Agosto!$H$28</f>
        <v>15.48</v>
      </c>
      <c r="Z63" s="104">
        <f>[61]Agosto!$H$29</f>
        <v>18.36</v>
      </c>
      <c r="AA63" s="104">
        <f>[61]Agosto!$H$30</f>
        <v>18.720000000000002</v>
      </c>
      <c r="AB63" s="104">
        <f>[61]Agosto!$H$31</f>
        <v>18</v>
      </c>
      <c r="AC63" s="104">
        <f>[61]Agosto!$H$32</f>
        <v>12.96</v>
      </c>
      <c r="AD63" s="104">
        <f>[61]Agosto!$H$33</f>
        <v>12.24</v>
      </c>
      <c r="AE63" s="104">
        <f>[61]Agosto!$H$34</f>
        <v>25.92</v>
      </c>
      <c r="AF63" s="104">
        <f>[61]Agosto!$H$35</f>
        <v>28.8</v>
      </c>
      <c r="AG63" s="109">
        <f t="shared" si="3"/>
        <v>31.319999999999997</v>
      </c>
      <c r="AH63" s="108">
        <f t="shared" si="4"/>
        <v>16.188387096774196</v>
      </c>
    </row>
    <row r="64" spans="1:16384" x14ac:dyDescent="0.2">
      <c r="A64" s="47" t="s">
        <v>34</v>
      </c>
      <c r="B64" s="104">
        <f>[62]Agosto!$H$5</f>
        <v>30.6</v>
      </c>
      <c r="C64" s="104">
        <f>[62]Agosto!$H$6</f>
        <v>23.040000000000003</v>
      </c>
      <c r="D64" s="104">
        <f>[62]Agosto!$H$7</f>
        <v>20.88</v>
      </c>
      <c r="E64" s="104">
        <f>[62]Agosto!$H$8</f>
        <v>20.52</v>
      </c>
      <c r="F64" s="104">
        <f>[62]Agosto!$H$9</f>
        <v>17.64</v>
      </c>
      <c r="G64" s="104">
        <f>[62]Agosto!$H$10</f>
        <v>17.28</v>
      </c>
      <c r="H64" s="104">
        <f>[62]Agosto!$H$11</f>
        <v>18</v>
      </c>
      <c r="I64" s="104">
        <f>[62]Agosto!$H$12</f>
        <v>21.96</v>
      </c>
      <c r="J64" s="104">
        <f>[62]Agosto!$H$13</f>
        <v>29.52</v>
      </c>
      <c r="K64" s="104">
        <f>[62]Agosto!$H$14</f>
        <v>24.12</v>
      </c>
      <c r="L64" s="104">
        <f>[62]Agosto!$H$15</f>
        <v>19.440000000000001</v>
      </c>
      <c r="M64" s="104">
        <f>[62]Agosto!$H$16</f>
        <v>19.8</v>
      </c>
      <c r="N64" s="104">
        <f>[62]Agosto!$H$17</f>
        <v>18.720000000000002</v>
      </c>
      <c r="O64" s="104">
        <f>[62]Agosto!$H$18</f>
        <v>17.64</v>
      </c>
      <c r="P64" s="104">
        <f>[62]Agosto!$H$19</f>
        <v>23.400000000000002</v>
      </c>
      <c r="Q64" s="104">
        <f>[62]Agosto!$H$20</f>
        <v>21.6</v>
      </c>
      <c r="R64" s="104">
        <f>[62]Agosto!$H$21</f>
        <v>16.920000000000002</v>
      </c>
      <c r="S64" s="104">
        <f>[62]Agosto!$H$22</f>
        <v>19.440000000000001</v>
      </c>
      <c r="T64" s="104">
        <f>[62]Agosto!$H$23</f>
        <v>33.480000000000004</v>
      </c>
      <c r="U64" s="104">
        <f>[62]Agosto!$H$24</f>
        <v>23.759999999999998</v>
      </c>
      <c r="V64" s="104">
        <f>[62]Agosto!$H$25</f>
        <v>29.52</v>
      </c>
      <c r="W64" s="104">
        <f>[62]Agosto!$H$26</f>
        <v>29.880000000000003</v>
      </c>
      <c r="X64" s="104">
        <f>[62]Agosto!$H$27</f>
        <v>27.720000000000002</v>
      </c>
      <c r="Y64" s="104">
        <f>[62]Agosto!$H$28</f>
        <v>18.36</v>
      </c>
      <c r="Z64" s="104">
        <f>[62]Agosto!$H$29</f>
        <v>20.52</v>
      </c>
      <c r="AA64" s="104">
        <f>[62]Agosto!$H$30</f>
        <v>23.400000000000002</v>
      </c>
      <c r="AB64" s="104">
        <f>[62]Agosto!$H$31</f>
        <v>27</v>
      </c>
      <c r="AC64" s="104">
        <f>[62]Agosto!$H$32</f>
        <v>20.16</v>
      </c>
      <c r="AD64" s="104">
        <f>[62]Agosto!$H$33</f>
        <v>29.52</v>
      </c>
      <c r="AE64" s="104">
        <f>[62]Agosto!$H$34</f>
        <v>27</v>
      </c>
      <c r="AF64" s="104">
        <f>[62]Agosto!$H$35</f>
        <v>26.28</v>
      </c>
      <c r="AG64" s="109">
        <f t="shared" si="3"/>
        <v>33.480000000000004</v>
      </c>
      <c r="AH64" s="108">
        <f t="shared" si="4"/>
        <v>23.132903225806448</v>
      </c>
      <c r="AI64" s="12" t="s">
        <v>35</v>
      </c>
    </row>
    <row r="65" spans="1:38" x14ac:dyDescent="0.2">
      <c r="A65" s="47" t="s">
        <v>20</v>
      </c>
      <c r="B65" s="104">
        <f>[63]Agosto!$H$5</f>
        <v>14.04</v>
      </c>
      <c r="C65" s="104">
        <f>[63]Agosto!$H$6</f>
        <v>13.32</v>
      </c>
      <c r="D65" s="104">
        <f>[63]Agosto!$H$7</f>
        <v>10.08</v>
      </c>
      <c r="E65" s="104">
        <f>[63]Agosto!$H$8</f>
        <v>7.2</v>
      </c>
      <c r="F65" s="104">
        <f>[63]Agosto!$H$9</f>
        <v>7.9200000000000008</v>
      </c>
      <c r="G65" s="104">
        <f>[63]Agosto!$H$10</f>
        <v>6.12</v>
      </c>
      <c r="H65" s="104">
        <f>[63]Agosto!$H$11</f>
        <v>5.4</v>
      </c>
      <c r="I65" s="104">
        <f>[63]Agosto!$H$12</f>
        <v>11.520000000000001</v>
      </c>
      <c r="J65" s="104">
        <f>[63]Agosto!$H$13</f>
        <v>10.08</v>
      </c>
      <c r="K65" s="104">
        <f>[63]Agosto!$H$14</f>
        <v>5.4</v>
      </c>
      <c r="L65" s="104">
        <f>[63]Agosto!$H$15</f>
        <v>6.12</v>
      </c>
      <c r="M65" s="104">
        <f>[63]Agosto!$H$16</f>
        <v>5.7600000000000007</v>
      </c>
      <c r="N65" s="104">
        <f>[63]Agosto!$H$17</f>
        <v>6.12</v>
      </c>
      <c r="O65" s="104">
        <f>[63]Agosto!$H$18</f>
        <v>5.04</v>
      </c>
      <c r="P65" s="104">
        <f>[63]Agosto!$H$19</f>
        <v>6.12</v>
      </c>
      <c r="Q65" s="104">
        <f>[63]Agosto!$H$20</f>
        <v>5.7600000000000007</v>
      </c>
      <c r="R65" s="104">
        <f>[63]Agosto!$H$21</f>
        <v>7.9200000000000008</v>
      </c>
      <c r="S65" s="104">
        <f>[63]Agosto!$H$22</f>
        <v>10.8</v>
      </c>
      <c r="T65" s="104">
        <f>[63]Agosto!$H$23</f>
        <v>13.68</v>
      </c>
      <c r="U65" s="104">
        <f>[63]Agosto!$H$24</f>
        <v>9</v>
      </c>
      <c r="V65" s="104">
        <f>[63]Agosto!$H$25</f>
        <v>8.2799999999999994</v>
      </c>
      <c r="W65" s="104">
        <f>[63]Agosto!$H$26</f>
        <v>14.4</v>
      </c>
      <c r="X65" s="104">
        <f>[63]Agosto!$H$27</f>
        <v>12.24</v>
      </c>
      <c r="Y65" s="104">
        <f>[63]Agosto!$H$28</f>
        <v>9</v>
      </c>
      <c r="Z65" s="104">
        <f>[63]Agosto!$H$29</f>
        <v>10.08</v>
      </c>
      <c r="AA65" s="104">
        <f>[63]Agosto!$H$30</f>
        <v>12.6</v>
      </c>
      <c r="AB65" s="104">
        <f>[63]Agosto!$H$31</f>
        <v>8.2799999999999994</v>
      </c>
      <c r="AC65" s="104">
        <f>[63]Agosto!$H$32</f>
        <v>8.64</v>
      </c>
      <c r="AD65" s="104">
        <f>[63]Agosto!$H$33</f>
        <v>6.48</v>
      </c>
      <c r="AE65" s="104">
        <f>[63]Agosto!$H$34</f>
        <v>12.24</v>
      </c>
      <c r="AF65" s="104">
        <f>[63]Agosto!$H$35</f>
        <v>14.4</v>
      </c>
      <c r="AG65" s="109">
        <f t="shared" si="3"/>
        <v>14.4</v>
      </c>
      <c r="AH65" s="108">
        <f t="shared" si="4"/>
        <v>9.1625806451612934</v>
      </c>
    </row>
    <row r="66" spans="1:38" s="5" customFormat="1" ht="17.100000000000001" customHeight="1" x14ac:dyDescent="0.2">
      <c r="A66" s="48" t="s">
        <v>24</v>
      </c>
      <c r="B66" s="105">
        <f t="shared" ref="B66:AE66" si="5">MAX(B5:B65)</f>
        <v>36.72</v>
      </c>
      <c r="C66" s="105">
        <f t="shared" si="5"/>
        <v>34.92</v>
      </c>
      <c r="D66" s="105">
        <f t="shared" si="5"/>
        <v>28.44</v>
      </c>
      <c r="E66" s="105">
        <f t="shared" si="5"/>
        <v>36</v>
      </c>
      <c r="F66" s="105">
        <f t="shared" si="5"/>
        <v>20.16</v>
      </c>
      <c r="G66" s="105">
        <f t="shared" si="5"/>
        <v>26.28</v>
      </c>
      <c r="H66" s="105">
        <f t="shared" si="5"/>
        <v>22.68</v>
      </c>
      <c r="I66" s="105">
        <f t="shared" si="5"/>
        <v>36.72</v>
      </c>
      <c r="J66" s="105">
        <f t="shared" si="5"/>
        <v>29.52</v>
      </c>
      <c r="K66" s="105">
        <f t="shared" si="5"/>
        <v>24.12</v>
      </c>
      <c r="L66" s="105">
        <f t="shared" si="5"/>
        <v>20.52</v>
      </c>
      <c r="M66" s="105">
        <f t="shared" si="5"/>
        <v>27</v>
      </c>
      <c r="N66" s="105">
        <f t="shared" si="5"/>
        <v>20.52</v>
      </c>
      <c r="O66" s="105">
        <f t="shared" si="5"/>
        <v>20.88</v>
      </c>
      <c r="P66" s="105">
        <f t="shared" si="5"/>
        <v>25.56</v>
      </c>
      <c r="Q66" s="105">
        <f t="shared" si="5"/>
        <v>23.040000000000003</v>
      </c>
      <c r="R66" s="105">
        <f t="shared" si="5"/>
        <v>22.68</v>
      </c>
      <c r="S66" s="105">
        <f t="shared" si="5"/>
        <v>38.880000000000003</v>
      </c>
      <c r="T66" s="105">
        <f t="shared" si="5"/>
        <v>49.680000000000007</v>
      </c>
      <c r="U66" s="105">
        <f t="shared" si="5"/>
        <v>27.720000000000002</v>
      </c>
      <c r="V66" s="105">
        <f t="shared" si="5"/>
        <v>37.080000000000005</v>
      </c>
      <c r="W66" s="105">
        <f t="shared" si="5"/>
        <v>53.28</v>
      </c>
      <c r="X66" s="105">
        <f t="shared" si="5"/>
        <v>42.84</v>
      </c>
      <c r="Y66" s="105">
        <f t="shared" si="5"/>
        <v>34.200000000000003</v>
      </c>
      <c r="Z66" s="105">
        <f t="shared" si="5"/>
        <v>32.76</v>
      </c>
      <c r="AA66" s="105">
        <f t="shared" si="5"/>
        <v>23.759999999999998</v>
      </c>
      <c r="AB66" s="105">
        <f t="shared" si="5"/>
        <v>27.36</v>
      </c>
      <c r="AC66" s="105">
        <f t="shared" si="5"/>
        <v>29.52</v>
      </c>
      <c r="AD66" s="105">
        <f t="shared" si="5"/>
        <v>39.96</v>
      </c>
      <c r="AE66" s="105">
        <f t="shared" si="5"/>
        <v>36</v>
      </c>
      <c r="AF66" s="105">
        <f t="shared" ref="AF66" si="6">MAX(AF5:AF65)</f>
        <v>42.480000000000004</v>
      </c>
      <c r="AG66" s="109">
        <f>MAX(AG5:AG65)</f>
        <v>53.28</v>
      </c>
      <c r="AH66" s="108">
        <f>AVERAGE(AH5:AH65)</f>
        <v>17.517827498558173</v>
      </c>
      <c r="AK66" s="5" t="s">
        <v>35</v>
      </c>
      <c r="AL66" s="5" t="s">
        <v>35</v>
      </c>
    </row>
    <row r="67" spans="1:38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  <c r="AK67" t="s">
        <v>35</v>
      </c>
    </row>
    <row r="68" spans="1:38" x14ac:dyDescent="0.2">
      <c r="A68" s="99" t="s">
        <v>200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J68" t="s">
        <v>35</v>
      </c>
      <c r="AK68" t="s">
        <v>35</v>
      </c>
      <c r="AL68" t="s">
        <v>35</v>
      </c>
    </row>
    <row r="69" spans="1:38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  <c r="AL70" t="s">
        <v>35</v>
      </c>
    </row>
    <row r="71" spans="1:38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</row>
    <row r="72" spans="1:38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  <c r="AK72" t="s">
        <v>35</v>
      </c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8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H74" s="1"/>
      <c r="AK74" t="s">
        <v>35</v>
      </c>
      <c r="AL74" s="12" t="s">
        <v>35</v>
      </c>
    </row>
    <row r="75" spans="1:38" x14ac:dyDescent="0.2">
      <c r="AL75" s="12" t="s">
        <v>35</v>
      </c>
    </row>
    <row r="76" spans="1:38" x14ac:dyDescent="0.2">
      <c r="AA76" s="3" t="s">
        <v>35</v>
      </c>
      <c r="AH76" t="s">
        <v>35</v>
      </c>
      <c r="AK76" t="s">
        <v>35</v>
      </c>
    </row>
    <row r="77" spans="1:38" x14ac:dyDescent="0.2">
      <c r="U77" s="3" t="s">
        <v>35</v>
      </c>
    </row>
    <row r="78" spans="1:38" x14ac:dyDescent="0.2">
      <c r="J78" s="3" t="s">
        <v>35</v>
      </c>
      <c r="N78" s="3" t="s">
        <v>35</v>
      </c>
      <c r="S78" s="3" t="s">
        <v>35</v>
      </c>
      <c r="V78" s="3" t="s">
        <v>35</v>
      </c>
    </row>
    <row r="79" spans="1:38" x14ac:dyDescent="0.2">
      <c r="G79" s="3" t="s">
        <v>35</v>
      </c>
      <c r="H79" s="3" t="s">
        <v>157</v>
      </c>
      <c r="P79" s="3" t="s">
        <v>35</v>
      </c>
      <c r="S79" s="3" t="s">
        <v>35</v>
      </c>
      <c r="U79" s="3" t="s">
        <v>35</v>
      </c>
      <c r="V79" s="3" t="s">
        <v>35</v>
      </c>
      <c r="AC79" s="3" t="s">
        <v>35</v>
      </c>
    </row>
    <row r="80" spans="1:38" x14ac:dyDescent="0.2">
      <c r="T80" s="3" t="s">
        <v>35</v>
      </c>
      <c r="W80" s="3" t="s">
        <v>35</v>
      </c>
      <c r="AA80" s="3" t="s">
        <v>35</v>
      </c>
      <c r="AE80" s="3" t="s">
        <v>35</v>
      </c>
    </row>
    <row r="81" spans="7:31" x14ac:dyDescent="0.2">
      <c r="W81" s="3" t="s">
        <v>35</v>
      </c>
      <c r="Z81" s="3" t="s">
        <v>35</v>
      </c>
    </row>
    <row r="82" spans="7:31" x14ac:dyDescent="0.2">
      <c r="P82" s="3" t="s">
        <v>35</v>
      </c>
      <c r="Q82" s="3" t="s">
        <v>35</v>
      </c>
      <c r="AA82" s="3" t="s">
        <v>35</v>
      </c>
      <c r="AE82" s="3" t="s">
        <v>35</v>
      </c>
    </row>
    <row r="84" spans="7:31" x14ac:dyDescent="0.2">
      <c r="K84" s="3" t="s">
        <v>35</v>
      </c>
      <c r="M84" s="3" t="s">
        <v>35</v>
      </c>
    </row>
    <row r="85" spans="7:31" x14ac:dyDescent="0.2">
      <c r="G85" s="3" t="s">
        <v>35</v>
      </c>
    </row>
    <row r="86" spans="7:31" x14ac:dyDescent="0.2">
      <c r="M86" s="3" t="s">
        <v>35</v>
      </c>
    </row>
    <row r="88" spans="7:31" x14ac:dyDescent="0.2">
      <c r="R88" s="3" t="s">
        <v>35</v>
      </c>
    </row>
  </sheetData>
  <mergeCells count="34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"/>
  <sheetViews>
    <sheetView workbookViewId="0">
      <selection activeCell="B3" sqref="B3:B4"/>
    </sheetView>
  </sheetViews>
  <sheetFormatPr defaultRowHeight="12.75" x14ac:dyDescent="0.2"/>
  <cols>
    <col min="1" max="1" width="23.7109375" style="2" customWidth="1"/>
    <col min="2" max="4" width="3.5703125" style="2" bestFit="1" customWidth="1"/>
    <col min="5" max="5" width="3.42578125" style="2" bestFit="1" customWidth="1"/>
    <col min="6" max="10" width="3.5703125" style="2" bestFit="1" customWidth="1"/>
    <col min="11" max="11" width="3.42578125" style="2" bestFit="1" customWidth="1"/>
    <col min="12" max="20" width="3.5703125" style="2" bestFit="1" customWidth="1"/>
    <col min="21" max="25" width="3.42578125" style="2" bestFit="1" customWidth="1"/>
    <col min="26" max="30" width="3.5703125" style="2" bestFit="1" customWidth="1"/>
    <col min="31" max="32" width="3.5703125" style="2" customWidth="1"/>
    <col min="33" max="33" width="18.140625" style="6" bestFit="1" customWidth="1"/>
  </cols>
  <sheetData>
    <row r="1" spans="1:38" ht="20.100000000000001" customHeight="1" thickBot="1" x14ac:dyDescent="0.25">
      <c r="A1" s="161" t="s">
        <v>22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3"/>
    </row>
    <row r="2" spans="1:38" s="4" customFormat="1" ht="16.5" customHeight="1" x14ac:dyDescent="0.2">
      <c r="A2" s="164" t="s">
        <v>21</v>
      </c>
      <c r="B2" s="168" t="s">
        <v>159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70"/>
    </row>
    <row r="3" spans="1:38" s="5" customFormat="1" ht="12" customHeight="1" x14ac:dyDescent="0.2">
      <c r="A3" s="165"/>
      <c r="B3" s="166">
        <v>1</v>
      </c>
      <c r="C3" s="154">
        <f>SUM(B3+1)</f>
        <v>2</v>
      </c>
      <c r="D3" s="154">
        <f t="shared" ref="D3:AD3" si="0">SUM(C3+1)</f>
        <v>3</v>
      </c>
      <c r="E3" s="154">
        <f t="shared" si="0"/>
        <v>4</v>
      </c>
      <c r="F3" s="154">
        <f t="shared" si="0"/>
        <v>5</v>
      </c>
      <c r="G3" s="154">
        <f t="shared" si="0"/>
        <v>6</v>
      </c>
      <c r="H3" s="154">
        <f t="shared" si="0"/>
        <v>7</v>
      </c>
      <c r="I3" s="154">
        <f t="shared" si="0"/>
        <v>8</v>
      </c>
      <c r="J3" s="154">
        <f t="shared" si="0"/>
        <v>9</v>
      </c>
      <c r="K3" s="154">
        <f t="shared" si="0"/>
        <v>10</v>
      </c>
      <c r="L3" s="154">
        <f t="shared" si="0"/>
        <v>11</v>
      </c>
      <c r="M3" s="154">
        <f t="shared" si="0"/>
        <v>12</v>
      </c>
      <c r="N3" s="154">
        <f t="shared" si="0"/>
        <v>13</v>
      </c>
      <c r="O3" s="154">
        <f t="shared" si="0"/>
        <v>14</v>
      </c>
      <c r="P3" s="154">
        <f t="shared" si="0"/>
        <v>15</v>
      </c>
      <c r="Q3" s="154">
        <f t="shared" si="0"/>
        <v>16</v>
      </c>
      <c r="R3" s="154">
        <f t="shared" si="0"/>
        <v>17</v>
      </c>
      <c r="S3" s="154">
        <f t="shared" si="0"/>
        <v>18</v>
      </c>
      <c r="T3" s="154">
        <f t="shared" si="0"/>
        <v>19</v>
      </c>
      <c r="U3" s="154">
        <f t="shared" si="0"/>
        <v>20</v>
      </c>
      <c r="V3" s="154">
        <f t="shared" si="0"/>
        <v>21</v>
      </c>
      <c r="W3" s="154">
        <f t="shared" si="0"/>
        <v>22</v>
      </c>
      <c r="X3" s="154">
        <f t="shared" si="0"/>
        <v>23</v>
      </c>
      <c r="Y3" s="154">
        <f t="shared" si="0"/>
        <v>24</v>
      </c>
      <c r="Z3" s="154">
        <f t="shared" si="0"/>
        <v>25</v>
      </c>
      <c r="AA3" s="154">
        <f t="shared" si="0"/>
        <v>26</v>
      </c>
      <c r="AB3" s="154">
        <f t="shared" si="0"/>
        <v>27</v>
      </c>
      <c r="AC3" s="154">
        <f t="shared" si="0"/>
        <v>28</v>
      </c>
      <c r="AD3" s="154">
        <f t="shared" si="0"/>
        <v>29</v>
      </c>
      <c r="AE3" s="156">
        <v>30</v>
      </c>
      <c r="AF3" s="152">
        <v>31</v>
      </c>
      <c r="AG3" s="78" t="s">
        <v>150</v>
      </c>
    </row>
    <row r="4" spans="1:38" s="5" customFormat="1" ht="13.5" customHeight="1" x14ac:dyDescent="0.2">
      <c r="A4" s="165"/>
      <c r="B4" s="167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7"/>
      <c r="AF4" s="153"/>
      <c r="AG4" s="79" t="s">
        <v>25</v>
      </c>
    </row>
    <row r="5" spans="1:38" s="5" customFormat="1" x14ac:dyDescent="0.2">
      <c r="A5" s="71" t="s">
        <v>30</v>
      </c>
      <c r="B5" s="85" t="str">
        <f>[64]Outubro!$I$5</f>
        <v>*</v>
      </c>
      <c r="C5" s="85" t="str">
        <f>[64]Outubro!$I$6</f>
        <v>*</v>
      </c>
      <c r="D5" s="85" t="str">
        <f>[64]Outubro!$I$7</f>
        <v>*</v>
      </c>
      <c r="E5" s="85" t="str">
        <f>[64]Outubro!$I$8</f>
        <v>*</v>
      </c>
      <c r="F5" s="85" t="str">
        <f>[64]Outubro!$I$9</f>
        <v>*</v>
      </c>
      <c r="G5" s="85" t="str">
        <f>[64]Outubro!$I$10</f>
        <v>*</v>
      </c>
      <c r="H5" s="85" t="str">
        <f>[64]Outubro!$I$11</f>
        <v>*</v>
      </c>
      <c r="I5" s="85" t="str">
        <f>[64]Outubro!$I$12</f>
        <v>*</v>
      </c>
      <c r="J5" s="85" t="str">
        <f>[64]Outubro!$I$13</f>
        <v>*</v>
      </c>
      <c r="K5" s="85" t="str">
        <f>[64]Outubro!$I$14</f>
        <v>*</v>
      </c>
      <c r="L5" s="85" t="str">
        <f>[64]Outubro!$I$15</f>
        <v>*</v>
      </c>
      <c r="M5" s="85" t="str">
        <f>[64]Outubro!$I$16</f>
        <v>*</v>
      </c>
      <c r="N5" s="85" t="str">
        <f>[64]Outubro!$I$17</f>
        <v>*</v>
      </c>
      <c r="O5" s="85" t="str">
        <f>[64]Outubro!$I$18</f>
        <v>*</v>
      </c>
      <c r="P5" s="85" t="str">
        <f>[64]Outubro!$I$19</f>
        <v>*</v>
      </c>
      <c r="Q5" s="85" t="str">
        <f>[64]Outubro!$I$20</f>
        <v>*</v>
      </c>
      <c r="R5" s="85" t="str">
        <f>[64]Outubro!$I$21</f>
        <v>*</v>
      </c>
      <c r="S5" s="85" t="str">
        <f>[64]Outubro!$I$22</f>
        <v>*</v>
      </c>
      <c r="T5" s="85" t="str">
        <f>[64]Outubro!$I$23</f>
        <v>*</v>
      </c>
      <c r="U5" s="85" t="str">
        <f>[64]Outubro!$I$24</f>
        <v>*</v>
      </c>
      <c r="V5" s="85" t="str">
        <f>[64]Outubro!$I$25</f>
        <v>*</v>
      </c>
      <c r="W5" s="85" t="str">
        <f>[64]Outubro!$I$26</f>
        <v>*</v>
      </c>
      <c r="X5" s="85" t="str">
        <f>[64]Outubro!$I$27</f>
        <v>*</v>
      </c>
      <c r="Y5" s="85" t="str">
        <f>[64]Outubro!$I$28</f>
        <v>*</v>
      </c>
      <c r="Z5" s="85" t="str">
        <f>[64]Outubro!$I$29</f>
        <v>*</v>
      </c>
      <c r="AA5" s="85" t="str">
        <f>[64]Outubro!$I$30</f>
        <v>*</v>
      </c>
      <c r="AB5" s="85" t="str">
        <f>[64]Outubro!$I$31</f>
        <v>*</v>
      </c>
      <c r="AC5" s="85" t="str">
        <f>[64]Outubro!$I$32</f>
        <v>*</v>
      </c>
      <c r="AD5" s="85" t="str">
        <f>[64]Outubro!$I$33</f>
        <v>*</v>
      </c>
      <c r="AE5" s="85" t="str">
        <f>[64]Outubro!$I$34</f>
        <v>*</v>
      </c>
      <c r="AF5" s="85" t="str">
        <f>[64]Outubro!$I$35</f>
        <v>*</v>
      </c>
      <c r="AG5" s="86" t="str">
        <f>[64]Outubro!$I$36</f>
        <v>*</v>
      </c>
    </row>
    <row r="6" spans="1:38" x14ac:dyDescent="0.2">
      <c r="A6" s="71" t="s">
        <v>0</v>
      </c>
      <c r="B6" s="11" t="str">
        <f>[65]Outubro!$I$5</f>
        <v>*</v>
      </c>
      <c r="C6" s="11" t="str">
        <f>[65]Outubro!$I$6</f>
        <v>*</v>
      </c>
      <c r="D6" s="11" t="str">
        <f>[65]Outubro!$I$7</f>
        <v>*</v>
      </c>
      <c r="E6" s="11" t="str">
        <f>[65]Outubro!$I$8</f>
        <v>*</v>
      </c>
      <c r="F6" s="11" t="str">
        <f>[65]Outubro!$I$9</f>
        <v>*</v>
      </c>
      <c r="G6" s="11" t="str">
        <f>[65]Outubro!$I$10</f>
        <v>*</v>
      </c>
      <c r="H6" s="11" t="str">
        <f>[65]Outubro!$I$11</f>
        <v>*</v>
      </c>
      <c r="I6" s="11" t="str">
        <f>[65]Outubro!$I$12</f>
        <v>*</v>
      </c>
      <c r="J6" s="11" t="str">
        <f>[65]Outubro!$I$13</f>
        <v>*</v>
      </c>
      <c r="K6" s="11" t="str">
        <f>[65]Outubro!$I$14</f>
        <v>*</v>
      </c>
      <c r="L6" s="11" t="str">
        <f>[65]Outubro!$I$15</f>
        <v>*</v>
      </c>
      <c r="M6" s="11" t="str">
        <f>[65]Outubro!$I$16</f>
        <v>*</v>
      </c>
      <c r="N6" s="11" t="str">
        <f>[65]Outubro!$I$17</f>
        <v>*</v>
      </c>
      <c r="O6" s="11" t="str">
        <f>[65]Outubro!$I$18</f>
        <v>*</v>
      </c>
      <c r="P6" s="11" t="str">
        <f>[65]Outubro!$I$19</f>
        <v>*</v>
      </c>
      <c r="Q6" s="11" t="str">
        <f>[65]Outubro!$I$20</f>
        <v>*</v>
      </c>
      <c r="R6" s="11" t="str">
        <f>[65]Outubro!$I$21</f>
        <v>*</v>
      </c>
      <c r="S6" s="11" t="str">
        <f>[65]Outubro!$I$22</f>
        <v>*</v>
      </c>
      <c r="T6" s="84" t="str">
        <f>[65]Outubro!$I$23</f>
        <v>*</v>
      </c>
      <c r="U6" s="84" t="str">
        <f>[65]Outubro!$I$24</f>
        <v>*</v>
      </c>
      <c r="V6" s="84" t="str">
        <f>[65]Outubro!$I$25</f>
        <v>*</v>
      </c>
      <c r="W6" s="84" t="str">
        <f>[65]Outubro!$I$26</f>
        <v>*</v>
      </c>
      <c r="X6" s="84" t="str">
        <f>[65]Outubro!$I$27</f>
        <v>*</v>
      </c>
      <c r="Y6" s="84" t="str">
        <f>[65]Outubro!$I$28</f>
        <v>*</v>
      </c>
      <c r="Z6" s="84" t="str">
        <f>[65]Outubro!$I$29</f>
        <v>*</v>
      </c>
      <c r="AA6" s="84" t="str">
        <f>[65]Outubro!$I$30</f>
        <v>*</v>
      </c>
      <c r="AB6" s="84" t="str">
        <f>[65]Outubro!$I$31</f>
        <v>*</v>
      </c>
      <c r="AC6" s="84" t="str">
        <f>[65]Outubro!$I$32</f>
        <v>*</v>
      </c>
      <c r="AD6" s="84" t="str">
        <f>[65]Outubro!$I$33</f>
        <v>*</v>
      </c>
      <c r="AE6" s="84" t="str">
        <f>[65]Outubro!$I$34</f>
        <v>*</v>
      </c>
      <c r="AF6" s="84" t="str">
        <f>[65]Outubro!$I$35</f>
        <v>*</v>
      </c>
      <c r="AG6" s="81" t="str">
        <f>[65]Outubro!$I$36</f>
        <v>*</v>
      </c>
    </row>
    <row r="7" spans="1:38" x14ac:dyDescent="0.2">
      <c r="A7" s="71" t="s">
        <v>81</v>
      </c>
      <c r="B7" s="84" t="str">
        <f>[66]Outubro!$I$5</f>
        <v>*</v>
      </c>
      <c r="C7" s="84" t="str">
        <f>[66]Outubro!$I$6</f>
        <v>*</v>
      </c>
      <c r="D7" s="84" t="str">
        <f>[66]Outubro!$I$7</f>
        <v>*</v>
      </c>
      <c r="E7" s="84" t="str">
        <f>[66]Outubro!$I$8</f>
        <v>*</v>
      </c>
      <c r="F7" s="84" t="str">
        <f>[66]Outubro!$I$9</f>
        <v>*</v>
      </c>
      <c r="G7" s="84" t="str">
        <f>[66]Outubro!$I$10</f>
        <v>*</v>
      </c>
      <c r="H7" s="84" t="str">
        <f>[66]Outubro!$I$11</f>
        <v>*</v>
      </c>
      <c r="I7" s="84" t="str">
        <f>[66]Outubro!$I$12</f>
        <v>*</v>
      </c>
      <c r="J7" s="84" t="str">
        <f>[66]Outubro!$I$13</f>
        <v>*</v>
      </c>
      <c r="K7" s="84" t="str">
        <f>[66]Outubro!$I$14</f>
        <v>*</v>
      </c>
      <c r="L7" s="84" t="str">
        <f>[66]Outubro!$I$15</f>
        <v>*</v>
      </c>
      <c r="M7" s="84" t="str">
        <f>[66]Outubro!$I$16</f>
        <v>*</v>
      </c>
      <c r="N7" s="84" t="str">
        <f>[66]Outubro!$I$17</f>
        <v>*</v>
      </c>
      <c r="O7" s="84" t="str">
        <f>[66]Outubro!$I$18</f>
        <v>*</v>
      </c>
      <c r="P7" s="84" t="str">
        <f>[66]Outubro!$I$19</f>
        <v>*</v>
      </c>
      <c r="Q7" s="84" t="str">
        <f>[66]Outubro!$I$20</f>
        <v>*</v>
      </c>
      <c r="R7" s="84" t="str">
        <f>[66]Outubro!$I$21</f>
        <v>*</v>
      </c>
      <c r="S7" s="84" t="str">
        <f>[66]Outubro!$I$22</f>
        <v>*</v>
      </c>
      <c r="T7" s="84" t="str">
        <f>[66]Outubro!$I$23</f>
        <v>*</v>
      </c>
      <c r="U7" s="84" t="str">
        <f>[66]Outubro!$I$24</f>
        <v>*</v>
      </c>
      <c r="V7" s="84" t="str">
        <f>[66]Outubro!$I$25</f>
        <v>*</v>
      </c>
      <c r="W7" s="84" t="str">
        <f>[66]Outubro!$I$26</f>
        <v>*</v>
      </c>
      <c r="X7" s="84" t="str">
        <f>[66]Outubro!$I$27</f>
        <v>*</v>
      </c>
      <c r="Y7" s="84" t="str">
        <f>[66]Outubro!$I$28</f>
        <v>*</v>
      </c>
      <c r="Z7" s="84" t="str">
        <f>[66]Outubro!$I$29</f>
        <v>*</v>
      </c>
      <c r="AA7" s="84" t="str">
        <f>[66]Outubro!$I$30</f>
        <v>*</v>
      </c>
      <c r="AB7" s="84" t="str">
        <f>[66]Outubro!$I$31</f>
        <v>*</v>
      </c>
      <c r="AC7" s="84" t="str">
        <f>[66]Outubro!$I$32</f>
        <v>*</v>
      </c>
      <c r="AD7" s="84" t="str">
        <f>[66]Outubro!$I$33</f>
        <v>*</v>
      </c>
      <c r="AE7" s="84" t="str">
        <f>[66]Outubro!$I$34</f>
        <v>*</v>
      </c>
      <c r="AF7" s="84" t="str">
        <f>[66]Outubro!$I$35</f>
        <v>*</v>
      </c>
      <c r="AG7" s="81" t="str">
        <f>[66]Outubro!$I$36</f>
        <v>*</v>
      </c>
    </row>
    <row r="8" spans="1:38" x14ac:dyDescent="0.2">
      <c r="A8" s="71" t="s">
        <v>1</v>
      </c>
      <c r="B8" s="11" t="str">
        <f>[67]Outubro!$I$5</f>
        <v>*</v>
      </c>
      <c r="C8" s="11" t="str">
        <f>[67]Outubro!$I$6</f>
        <v>*</v>
      </c>
      <c r="D8" s="11" t="str">
        <f>[67]Outubro!$I$7</f>
        <v>*</v>
      </c>
      <c r="E8" s="11" t="str">
        <f>[67]Outubro!$I$8</f>
        <v>*</v>
      </c>
      <c r="F8" s="11" t="str">
        <f>[67]Outubro!$I$9</f>
        <v>*</v>
      </c>
      <c r="G8" s="11" t="str">
        <f>[67]Outubro!$I$10</f>
        <v>*</v>
      </c>
      <c r="H8" s="11" t="str">
        <f>[67]Outubro!$I$11</f>
        <v>*</v>
      </c>
      <c r="I8" s="11" t="str">
        <f>[67]Outubro!$I$12</f>
        <v>*</v>
      </c>
      <c r="J8" s="11" t="str">
        <f>[67]Outubro!$I$13</f>
        <v>*</v>
      </c>
      <c r="K8" s="11" t="str">
        <f>[67]Outubro!$I$14</f>
        <v>*</v>
      </c>
      <c r="L8" s="11" t="str">
        <f>[67]Outubro!$I$15</f>
        <v>*</v>
      </c>
      <c r="M8" s="11" t="str">
        <f>[67]Outubro!$I$16</f>
        <v>*</v>
      </c>
      <c r="N8" s="11" t="str">
        <f>[67]Outubro!$I$17</f>
        <v>*</v>
      </c>
      <c r="O8" s="11" t="str">
        <f>[67]Outubro!$I$18</f>
        <v>*</v>
      </c>
      <c r="P8" s="11" t="str">
        <f>[67]Outubro!$I$19</f>
        <v>*</v>
      </c>
      <c r="Q8" s="11" t="str">
        <f>[67]Outubro!$I$20</f>
        <v>*</v>
      </c>
      <c r="R8" s="11" t="str">
        <f>[67]Outubro!$I$21</f>
        <v>*</v>
      </c>
      <c r="S8" s="11" t="str">
        <f>[67]Outubro!$I$22</f>
        <v>*</v>
      </c>
      <c r="T8" s="84" t="str">
        <f>[67]Outubro!$I$23</f>
        <v>*</v>
      </c>
      <c r="U8" s="84" t="str">
        <f>[67]Outubro!$I$24</f>
        <v>*</v>
      </c>
      <c r="V8" s="84" t="str">
        <f>[67]Outubro!$I$25</f>
        <v>*</v>
      </c>
      <c r="W8" s="84" t="str">
        <f>[67]Outubro!$I$26</f>
        <v>*</v>
      </c>
      <c r="X8" s="84" t="str">
        <f>[67]Outubro!$I$27</f>
        <v>*</v>
      </c>
      <c r="Y8" s="84" t="str">
        <f>[67]Outubro!$I$28</f>
        <v>*</v>
      </c>
      <c r="Z8" s="84" t="str">
        <f>[67]Outubro!$I$29</f>
        <v>*</v>
      </c>
      <c r="AA8" s="84" t="str">
        <f>[67]Outubro!$I$30</f>
        <v>*</v>
      </c>
      <c r="AB8" s="84" t="str">
        <f>[67]Outubro!$I$31</f>
        <v>*</v>
      </c>
      <c r="AC8" s="84" t="str">
        <f>[67]Outubro!$I$32</f>
        <v>*</v>
      </c>
      <c r="AD8" s="84" t="str">
        <f>[67]Outubro!$I$33</f>
        <v>*</v>
      </c>
      <c r="AE8" s="84" t="str">
        <f>[67]Outubro!$I$34</f>
        <v>*</v>
      </c>
      <c r="AF8" s="84" t="str">
        <f>[67]Outubro!$I$35</f>
        <v>*</v>
      </c>
      <c r="AG8" s="81" t="str">
        <f>[67]Outubro!$I$36</f>
        <v>*</v>
      </c>
    </row>
    <row r="9" spans="1:38" x14ac:dyDescent="0.2">
      <c r="A9" s="71" t="s">
        <v>138</v>
      </c>
      <c r="B9" s="11" t="str">
        <f>[68]Outubro!$I$5</f>
        <v>*</v>
      </c>
      <c r="C9" s="11" t="str">
        <f>[68]Outubro!$I$6</f>
        <v>*</v>
      </c>
      <c r="D9" s="11" t="str">
        <f>[68]Outubro!$I$7</f>
        <v>*</v>
      </c>
      <c r="E9" s="11" t="str">
        <f>[68]Outubro!$I$8</f>
        <v>*</v>
      </c>
      <c r="F9" s="11" t="str">
        <f>[68]Outubro!$I$9</f>
        <v>*</v>
      </c>
      <c r="G9" s="11" t="str">
        <f>[68]Outubro!$I$10</f>
        <v>*</v>
      </c>
      <c r="H9" s="11" t="str">
        <f>[68]Outubro!$I$11</f>
        <v>*</v>
      </c>
      <c r="I9" s="11" t="str">
        <f>[68]Outubro!$I$12</f>
        <v>*</v>
      </c>
      <c r="J9" s="11" t="str">
        <f>[68]Outubro!$I$13</f>
        <v>*</v>
      </c>
      <c r="K9" s="11" t="str">
        <f>[68]Outubro!$I$14</f>
        <v>*</v>
      </c>
      <c r="L9" s="11" t="str">
        <f>[68]Outubro!$I$15</f>
        <v>*</v>
      </c>
      <c r="M9" s="11" t="str">
        <f>[68]Outubro!$I$16</f>
        <v>*</v>
      </c>
      <c r="N9" s="11" t="str">
        <f>[68]Outubro!$I$17</f>
        <v>*</v>
      </c>
      <c r="O9" s="11" t="str">
        <f>[68]Outubro!$I$18</f>
        <v>*</v>
      </c>
      <c r="P9" s="11" t="str">
        <f>[68]Outubro!$I$19</f>
        <v>*</v>
      </c>
      <c r="Q9" s="11" t="str">
        <f>[68]Outubro!$I$20</f>
        <v>*</v>
      </c>
      <c r="R9" s="11" t="str">
        <f>[68]Outubro!$I$21</f>
        <v>*</v>
      </c>
      <c r="S9" s="11" t="str">
        <f>[68]Outubro!$I$22</f>
        <v>*</v>
      </c>
      <c r="T9" s="84" t="str">
        <f>[68]Outubro!$I$23</f>
        <v>*</v>
      </c>
      <c r="U9" s="84" t="str">
        <f>[68]Outubro!$I$24</f>
        <v>*</v>
      </c>
      <c r="V9" s="84" t="str">
        <f>[68]Outubro!$I$25</f>
        <v>*</v>
      </c>
      <c r="W9" s="84" t="str">
        <f>[68]Outubro!$I$26</f>
        <v>*</v>
      </c>
      <c r="X9" s="84" t="str">
        <f>[68]Outubro!$I$27</f>
        <v>*</v>
      </c>
      <c r="Y9" s="84" t="str">
        <f>[68]Outubro!$I$28</f>
        <v>*</v>
      </c>
      <c r="Z9" s="84" t="str">
        <f>[68]Outubro!$I$29</f>
        <v>*</v>
      </c>
      <c r="AA9" s="84" t="str">
        <f>[68]Outubro!$I$30</f>
        <v>*</v>
      </c>
      <c r="AB9" s="84" t="str">
        <f>[68]Outubro!$I$31</f>
        <v>*</v>
      </c>
      <c r="AC9" s="84" t="str">
        <f>[68]Outubro!$I$32</f>
        <v>*</v>
      </c>
      <c r="AD9" s="84" t="str">
        <f>[68]Outubro!$I$33</f>
        <v>*</v>
      </c>
      <c r="AE9" s="84" t="str">
        <f>[68]Outubro!$I$34</f>
        <v>*</v>
      </c>
      <c r="AF9" s="84" t="str">
        <f>[68]Outubro!$I$35</f>
        <v>*</v>
      </c>
      <c r="AG9" s="89" t="str">
        <f>[68]Outubro!$I$36</f>
        <v>*</v>
      </c>
    </row>
    <row r="10" spans="1:38" x14ac:dyDescent="0.2">
      <c r="A10" s="71" t="s">
        <v>87</v>
      </c>
      <c r="B10" s="11" t="str">
        <f>[69]Outubro!$I$5</f>
        <v>*</v>
      </c>
      <c r="C10" s="11" t="str">
        <f>[69]Outubro!$I$6</f>
        <v>*</v>
      </c>
      <c r="D10" s="11" t="str">
        <f>[69]Outubro!$I$7</f>
        <v>*</v>
      </c>
      <c r="E10" s="11" t="str">
        <f>[69]Outubro!$I$8</f>
        <v>*</v>
      </c>
      <c r="F10" s="11" t="str">
        <f>[69]Outubro!$I$9</f>
        <v>*</v>
      </c>
      <c r="G10" s="11" t="str">
        <f>[69]Outubro!$I$10</f>
        <v>*</v>
      </c>
      <c r="H10" s="11" t="str">
        <f>[69]Outubro!$I$11</f>
        <v>*</v>
      </c>
      <c r="I10" s="11" t="str">
        <f>[69]Outubro!$I$12</f>
        <v>*</v>
      </c>
      <c r="J10" s="11" t="str">
        <f>[69]Outubro!$I$13</f>
        <v>*</v>
      </c>
      <c r="K10" s="11" t="str">
        <f>[69]Outubro!$I$14</f>
        <v>*</v>
      </c>
      <c r="L10" s="11" t="str">
        <f>[69]Outubro!$I$15</f>
        <v>*</v>
      </c>
      <c r="M10" s="11" t="str">
        <f>[69]Outubro!$I$16</f>
        <v>*</v>
      </c>
      <c r="N10" s="11" t="str">
        <f>[69]Outubro!$I$17</f>
        <v>*</v>
      </c>
      <c r="O10" s="11" t="str">
        <f>[69]Outubro!$I$18</f>
        <v>*</v>
      </c>
      <c r="P10" s="11" t="str">
        <f>[69]Outubro!$I$19</f>
        <v>*</v>
      </c>
      <c r="Q10" s="11" t="str">
        <f>[69]Outubro!$I$20</f>
        <v>*</v>
      </c>
      <c r="R10" s="11" t="str">
        <f>[69]Outubro!$I$21</f>
        <v>*</v>
      </c>
      <c r="S10" s="11" t="str">
        <f>[69]Outubro!$I$22</f>
        <v>*</v>
      </c>
      <c r="T10" s="84" t="str">
        <f>[69]Outubro!$I$23</f>
        <v>*</v>
      </c>
      <c r="U10" s="84" t="str">
        <f>[69]Outubro!$I$24</f>
        <v>*</v>
      </c>
      <c r="V10" s="84" t="str">
        <f>[69]Outubro!$I$25</f>
        <v>*</v>
      </c>
      <c r="W10" s="84" t="str">
        <f>[69]Outubro!$I$26</f>
        <v>*</v>
      </c>
      <c r="X10" s="84" t="str">
        <f>[69]Outubro!$I$27</f>
        <v>*</v>
      </c>
      <c r="Y10" s="84" t="str">
        <f>[69]Outubro!$I$28</f>
        <v>*</v>
      </c>
      <c r="Z10" s="84" t="str">
        <f>[69]Outubro!$I$29</f>
        <v>*</v>
      </c>
      <c r="AA10" s="84" t="str">
        <f>[69]Outubro!$I$30</f>
        <v>*</v>
      </c>
      <c r="AB10" s="84" t="str">
        <f>[69]Outubro!$I$31</f>
        <v>*</v>
      </c>
      <c r="AC10" s="84" t="str">
        <f>[69]Outubro!$I$32</f>
        <v>*</v>
      </c>
      <c r="AD10" s="84" t="str">
        <f>[69]Outubro!$I$33</f>
        <v>*</v>
      </c>
      <c r="AE10" s="84" t="str">
        <f>[69]Outubro!$I$34</f>
        <v>*</v>
      </c>
      <c r="AF10" s="84" t="str">
        <f>[69]Outubro!$I$35</f>
        <v>*</v>
      </c>
      <c r="AG10" s="89" t="str">
        <f>[69]Outubro!$I$36</f>
        <v>*</v>
      </c>
    </row>
    <row r="11" spans="1:38" x14ac:dyDescent="0.2">
      <c r="A11" s="71" t="s">
        <v>47</v>
      </c>
      <c r="B11" s="11" t="str">
        <f>[70]Outubro!$I$5</f>
        <v>*</v>
      </c>
      <c r="C11" s="11" t="str">
        <f>[70]Outubro!$I$6</f>
        <v>*</v>
      </c>
      <c r="D11" s="11" t="str">
        <f>[70]Outubro!$I$7</f>
        <v>*</v>
      </c>
      <c r="E11" s="11" t="str">
        <f>[70]Outubro!$I$8</f>
        <v>*</v>
      </c>
      <c r="F11" s="11" t="str">
        <f>[70]Outubro!$I$9</f>
        <v>*</v>
      </c>
      <c r="G11" s="11" t="str">
        <f>[70]Outubro!$I$10</f>
        <v>*</v>
      </c>
      <c r="H11" s="11" t="str">
        <f>[70]Outubro!$I$11</f>
        <v>*</v>
      </c>
      <c r="I11" s="11" t="str">
        <f>[70]Outubro!$I$12</f>
        <v>*</v>
      </c>
      <c r="J11" s="11" t="str">
        <f>[70]Outubro!$I$13</f>
        <v>*</v>
      </c>
      <c r="K11" s="11" t="str">
        <f>[70]Outubro!$I$14</f>
        <v>*</v>
      </c>
      <c r="L11" s="11" t="str">
        <f>[70]Outubro!$I$15</f>
        <v>*</v>
      </c>
      <c r="M11" s="11" t="str">
        <f>[70]Outubro!$I$16</f>
        <v>*</v>
      </c>
      <c r="N11" s="11" t="str">
        <f>[70]Outubro!$I$17</f>
        <v>*</v>
      </c>
      <c r="O11" s="11" t="str">
        <f>[70]Outubro!$I$18</f>
        <v>*</v>
      </c>
      <c r="P11" s="11" t="str">
        <f>[70]Outubro!$I$19</f>
        <v>*</v>
      </c>
      <c r="Q11" s="11" t="str">
        <f>[70]Outubro!$I$20</f>
        <v>*</v>
      </c>
      <c r="R11" s="11" t="str">
        <f>[70]Outubro!$I$21</f>
        <v>*</v>
      </c>
      <c r="S11" s="11" t="str">
        <f>[70]Outubro!$I$22</f>
        <v>*</v>
      </c>
      <c r="T11" s="84" t="str">
        <f>[70]Outubro!$I$23</f>
        <v>*</v>
      </c>
      <c r="U11" s="84" t="str">
        <f>[70]Outubro!$I$24</f>
        <v>*</v>
      </c>
      <c r="V11" s="84" t="str">
        <f>[70]Outubro!$I$25</f>
        <v>*</v>
      </c>
      <c r="W11" s="84" t="str">
        <f>[70]Outubro!$I$26</f>
        <v>*</v>
      </c>
      <c r="X11" s="84" t="str">
        <f>[70]Outubro!$I$27</f>
        <v>*</v>
      </c>
      <c r="Y11" s="84" t="str">
        <f>[70]Outubro!$I$28</f>
        <v>*</v>
      </c>
      <c r="Z11" s="84" t="str">
        <f>[70]Outubro!$I$29</f>
        <v>*</v>
      </c>
      <c r="AA11" s="84" t="str">
        <f>[70]Outubro!$I$30</f>
        <v>*</v>
      </c>
      <c r="AB11" s="84" t="str">
        <f>[70]Outubro!$I$31</f>
        <v>*</v>
      </c>
      <c r="AC11" s="84" t="str">
        <f>[70]Outubro!$I$32</f>
        <v>*</v>
      </c>
      <c r="AD11" s="84" t="str">
        <f>[70]Outubro!$I$33</f>
        <v>*</v>
      </c>
      <c r="AE11" s="84" t="str">
        <f>[70]Outubro!$I$34</f>
        <v>*</v>
      </c>
      <c r="AF11" s="84" t="str">
        <f>[70]Outubro!$I$35</f>
        <v>*</v>
      </c>
      <c r="AG11" s="81" t="str">
        <f>[70]Outubro!$I$36</f>
        <v>*</v>
      </c>
    </row>
    <row r="12" spans="1:38" x14ac:dyDescent="0.2">
      <c r="A12" s="71" t="s">
        <v>31</v>
      </c>
      <c r="B12" s="87" t="str">
        <f>[71]Outubro!$I$5</f>
        <v>*</v>
      </c>
      <c r="C12" s="87" t="str">
        <f>[71]Outubro!$I$6</f>
        <v>*</v>
      </c>
      <c r="D12" s="87" t="str">
        <f>[71]Outubro!$I$7</f>
        <v>*</v>
      </c>
      <c r="E12" s="87" t="str">
        <f>[71]Outubro!$I$8</f>
        <v>*</v>
      </c>
      <c r="F12" s="87" t="str">
        <f>[71]Outubro!$I$9</f>
        <v>*</v>
      </c>
      <c r="G12" s="87" t="str">
        <f>[71]Outubro!$I$10</f>
        <v>*</v>
      </c>
      <c r="H12" s="87" t="str">
        <f>[71]Outubro!$I$11</f>
        <v>*</v>
      </c>
      <c r="I12" s="87" t="str">
        <f>[71]Outubro!$I$12</f>
        <v>*</v>
      </c>
      <c r="J12" s="87" t="str">
        <f>[71]Outubro!$I$13</f>
        <v>*</v>
      </c>
      <c r="K12" s="87" t="str">
        <f>[71]Outubro!$I$14</f>
        <v>*</v>
      </c>
      <c r="L12" s="87" t="str">
        <f>[71]Outubro!$I$15</f>
        <v>*</v>
      </c>
      <c r="M12" s="87" t="str">
        <f>[71]Outubro!$I$16</f>
        <v>*</v>
      </c>
      <c r="N12" s="87" t="str">
        <f>[71]Outubro!$I$17</f>
        <v>*</v>
      </c>
      <c r="O12" s="87" t="str">
        <f>[71]Outubro!$I$18</f>
        <v>*</v>
      </c>
      <c r="P12" s="87" t="str">
        <f>[71]Outubro!$I$19</f>
        <v>*</v>
      </c>
      <c r="Q12" s="87" t="str">
        <f>[71]Outubro!$I$20</f>
        <v>*</v>
      </c>
      <c r="R12" s="87" t="str">
        <f>[71]Outubro!$I$21</f>
        <v>*</v>
      </c>
      <c r="S12" s="87" t="str">
        <f>[71]Outubro!$I$22</f>
        <v>*</v>
      </c>
      <c r="T12" s="84" t="str">
        <f>[71]Outubro!$I$23</f>
        <v>*</v>
      </c>
      <c r="U12" s="84" t="str">
        <f>[71]Outubro!$I$24</f>
        <v>*</v>
      </c>
      <c r="V12" s="84" t="str">
        <f>[71]Outubro!$I$25</f>
        <v>*</v>
      </c>
      <c r="W12" s="84" t="str">
        <f>[71]Outubro!$I$26</f>
        <v>*</v>
      </c>
      <c r="X12" s="84" t="str">
        <f>[71]Outubro!$I$27</f>
        <v>*</v>
      </c>
      <c r="Y12" s="84" t="str">
        <f>[71]Outubro!$I$28</f>
        <v>*</v>
      </c>
      <c r="Z12" s="84" t="str">
        <f>[71]Outubro!$I$29</f>
        <v>*</v>
      </c>
      <c r="AA12" s="84" t="str">
        <f>[71]Outubro!$I$30</f>
        <v>*</v>
      </c>
      <c r="AB12" s="84" t="str">
        <f>[71]Outubro!$I$31</f>
        <v>*</v>
      </c>
      <c r="AC12" s="84" t="str">
        <f>[71]Outubro!$I$32</f>
        <v>*</v>
      </c>
      <c r="AD12" s="84" t="str">
        <f>[71]Outubro!$I$33</f>
        <v>*</v>
      </c>
      <c r="AE12" s="84" t="str">
        <f>[71]Outubro!$I$34</f>
        <v>*</v>
      </c>
      <c r="AF12" s="84" t="str">
        <f>[71]Outubro!$I$35</f>
        <v>*</v>
      </c>
      <c r="AG12" s="81" t="str">
        <f>[71]Outubro!$I$36</f>
        <v>*</v>
      </c>
      <c r="AJ12" t="s">
        <v>35</v>
      </c>
    </row>
    <row r="13" spans="1:38" x14ac:dyDescent="0.2">
      <c r="A13" s="71" t="s">
        <v>90</v>
      </c>
      <c r="B13" s="11" t="str">
        <f>[72]Outubro!$I$5</f>
        <v>*</v>
      </c>
      <c r="C13" s="11" t="str">
        <f>[72]Outubro!$I$6</f>
        <v>*</v>
      </c>
      <c r="D13" s="11" t="str">
        <f>[72]Outubro!$I$7</f>
        <v>*</v>
      </c>
      <c r="E13" s="11" t="str">
        <f>[72]Outubro!$I$8</f>
        <v>*</v>
      </c>
      <c r="F13" s="11" t="str">
        <f>[72]Outubro!$I$9</f>
        <v>*</v>
      </c>
      <c r="G13" s="11" t="str">
        <f>[72]Outubro!$I$10</f>
        <v>*</v>
      </c>
      <c r="H13" s="11" t="str">
        <f>[72]Outubro!$I$11</f>
        <v>*</v>
      </c>
      <c r="I13" s="11" t="str">
        <f>[72]Outubro!$I$12</f>
        <v>*</v>
      </c>
      <c r="J13" s="11" t="str">
        <f>[72]Outubro!$I$13</f>
        <v>*</v>
      </c>
      <c r="K13" s="11" t="str">
        <f>[72]Outubro!$I$14</f>
        <v>*</v>
      </c>
      <c r="L13" s="11" t="str">
        <f>[72]Outubro!$I$15</f>
        <v>*</v>
      </c>
      <c r="M13" s="11" t="str">
        <f>[72]Outubro!$I$16</f>
        <v>*</v>
      </c>
      <c r="N13" s="11" t="str">
        <f>[72]Outubro!$I$17</f>
        <v>*</v>
      </c>
      <c r="O13" s="11" t="str">
        <f>[72]Outubro!$I$18</f>
        <v>*</v>
      </c>
      <c r="P13" s="11" t="str">
        <f>[72]Outubro!$I$19</f>
        <v>*</v>
      </c>
      <c r="Q13" s="11" t="str">
        <f>[72]Outubro!$I$20</f>
        <v>*</v>
      </c>
      <c r="R13" s="11" t="str">
        <f>[72]Outubro!$I$21</f>
        <v>*</v>
      </c>
      <c r="S13" s="11" t="str">
        <f>[72]Outubro!$I$22</f>
        <v>*</v>
      </c>
      <c r="T13" s="11" t="str">
        <f>[72]Outubro!$I$23</f>
        <v>*</v>
      </c>
      <c r="U13" s="11" t="str">
        <f>[72]Outubro!$I$24</f>
        <v>*</v>
      </c>
      <c r="V13" s="11" t="str">
        <f>[72]Outubro!$I$25</f>
        <v>*</v>
      </c>
      <c r="W13" s="11" t="str">
        <f>[72]Outubro!$I$26</f>
        <v>*</v>
      </c>
      <c r="X13" s="11" t="str">
        <f>[72]Outubro!$I$27</f>
        <v>*</v>
      </c>
      <c r="Y13" s="11" t="str">
        <f>[72]Outubro!$I$28</f>
        <v>*</v>
      </c>
      <c r="Z13" s="11" t="str">
        <f>[72]Outubro!$I$29</f>
        <v>*</v>
      </c>
      <c r="AA13" s="11" t="str">
        <f>[72]Outubro!$I$30</f>
        <v>*</v>
      </c>
      <c r="AB13" s="11" t="str">
        <f>[72]Outubro!$I$31</f>
        <v>*</v>
      </c>
      <c r="AC13" s="11" t="str">
        <f>[72]Outubro!$I$32</f>
        <v>*</v>
      </c>
      <c r="AD13" s="11" t="str">
        <f>[72]Outubro!$I$33</f>
        <v>*</v>
      </c>
      <c r="AE13" s="11" t="str">
        <f>[72]Outubro!$I$34</f>
        <v>*</v>
      </c>
      <c r="AF13" s="11" t="str">
        <f>[72]Outubro!$I$35</f>
        <v>*</v>
      </c>
      <c r="AG13" s="89" t="str">
        <f>[72]Outubro!$I$36</f>
        <v>*</v>
      </c>
      <c r="AL13" t="s">
        <v>35</v>
      </c>
    </row>
    <row r="14" spans="1:38" x14ac:dyDescent="0.2">
      <c r="A14" s="71" t="s">
        <v>94</v>
      </c>
      <c r="B14" s="87" t="str">
        <f>[73]Outubro!$I$5</f>
        <v>*</v>
      </c>
      <c r="C14" s="87" t="str">
        <f>[73]Outubro!$I$6</f>
        <v>*</v>
      </c>
      <c r="D14" s="87" t="str">
        <f>[73]Outubro!$I$7</f>
        <v>*</v>
      </c>
      <c r="E14" s="87" t="str">
        <f>[73]Outubro!$I$8</f>
        <v>*</v>
      </c>
      <c r="F14" s="87" t="str">
        <f>[73]Outubro!$I$9</f>
        <v>*</v>
      </c>
      <c r="G14" s="87" t="str">
        <f>[73]Outubro!$I$10</f>
        <v>*</v>
      </c>
      <c r="H14" s="87" t="str">
        <f>[73]Outubro!$I$11</f>
        <v>*</v>
      </c>
      <c r="I14" s="87" t="str">
        <f>[73]Outubro!$I$12</f>
        <v>*</v>
      </c>
      <c r="J14" s="87" t="str">
        <f>[73]Outubro!$I$13</f>
        <v>*</v>
      </c>
      <c r="K14" s="87" t="str">
        <f>[73]Outubro!$I$14</f>
        <v>*</v>
      </c>
      <c r="L14" s="87" t="str">
        <f>[73]Outubro!$I$15</f>
        <v>*</v>
      </c>
      <c r="M14" s="87" t="str">
        <f>[73]Outubro!$I$16</f>
        <v>*</v>
      </c>
      <c r="N14" s="87" t="str">
        <f>[73]Outubro!$I$17</f>
        <v>*</v>
      </c>
      <c r="O14" s="87" t="str">
        <f>[73]Outubro!$I$18</f>
        <v>*</v>
      </c>
      <c r="P14" s="87" t="str">
        <f>[73]Outubro!$I$19</f>
        <v>*</v>
      </c>
      <c r="Q14" s="87" t="str">
        <f>[73]Outubro!$I$20</f>
        <v>*</v>
      </c>
      <c r="R14" s="87" t="str">
        <f>[73]Outubro!$I$21</f>
        <v>*</v>
      </c>
      <c r="S14" s="87" t="str">
        <f>[73]Outubro!$I$22</f>
        <v>*</v>
      </c>
      <c r="T14" s="84" t="str">
        <f>[73]Outubro!$I$23</f>
        <v>*</v>
      </c>
      <c r="U14" s="84" t="str">
        <f>[73]Outubro!$I$24</f>
        <v>*</v>
      </c>
      <c r="V14" s="84" t="str">
        <f>[73]Outubro!$I$25</f>
        <v>*</v>
      </c>
      <c r="W14" s="84" t="str">
        <f>[73]Outubro!$I$26</f>
        <v>*</v>
      </c>
      <c r="X14" s="84" t="str">
        <f>[73]Outubro!$I$27</f>
        <v>*</v>
      </c>
      <c r="Y14" s="84" t="str">
        <f>[73]Outubro!$I$28</f>
        <v>*</v>
      </c>
      <c r="Z14" s="84" t="str">
        <f>[73]Outubro!$I$29</f>
        <v>*</v>
      </c>
      <c r="AA14" s="84" t="str">
        <f>[73]Outubro!$I$30</f>
        <v>*</v>
      </c>
      <c r="AB14" s="84" t="str">
        <f>[73]Outubro!$I$31</f>
        <v>*</v>
      </c>
      <c r="AC14" s="84" t="str">
        <f>[73]Outubro!$I$32</f>
        <v>*</v>
      </c>
      <c r="AD14" s="84" t="str">
        <f>[73]Outubro!$I$33</f>
        <v>*</v>
      </c>
      <c r="AE14" s="84" t="str">
        <f>[73]Outubro!$I$34</f>
        <v>*</v>
      </c>
      <c r="AF14" s="84" t="str">
        <f>[73]Outubro!$I$35</f>
        <v>*</v>
      </c>
      <c r="AG14" s="89" t="str">
        <f>[73]Outubro!$I$36</f>
        <v>*</v>
      </c>
    </row>
    <row r="15" spans="1:38" x14ac:dyDescent="0.2">
      <c r="A15" s="71" t="s">
        <v>95</v>
      </c>
      <c r="B15" s="87" t="str">
        <f>[74]Outubro!$I$5</f>
        <v>*</v>
      </c>
      <c r="C15" s="87" t="str">
        <f>[74]Outubro!$I$6</f>
        <v>*</v>
      </c>
      <c r="D15" s="87" t="str">
        <f>[74]Outubro!$I$7</f>
        <v>*</v>
      </c>
      <c r="E15" s="87" t="str">
        <f>[74]Outubro!$I$8</f>
        <v>*</v>
      </c>
      <c r="F15" s="87" t="str">
        <f>[74]Outubro!$I$9</f>
        <v>*</v>
      </c>
      <c r="G15" s="87" t="str">
        <f>[74]Outubro!$I$10</f>
        <v>*</v>
      </c>
      <c r="H15" s="87" t="str">
        <f>[74]Outubro!$I$11</f>
        <v>*</v>
      </c>
      <c r="I15" s="87" t="str">
        <f>[74]Outubro!$I$12</f>
        <v>*</v>
      </c>
      <c r="J15" s="87" t="str">
        <f>[74]Outubro!$I$13</f>
        <v>*</v>
      </c>
      <c r="K15" s="87" t="str">
        <f>[74]Outubro!$I$14</f>
        <v>*</v>
      </c>
      <c r="L15" s="87" t="str">
        <f>[74]Outubro!$I$15</f>
        <v>*</v>
      </c>
      <c r="M15" s="87" t="str">
        <f>[74]Outubro!$I$16</f>
        <v>*</v>
      </c>
      <c r="N15" s="87" t="str">
        <f>[74]Outubro!$I$17</f>
        <v>*</v>
      </c>
      <c r="O15" s="87" t="str">
        <f>[74]Outubro!$I$18</f>
        <v>*</v>
      </c>
      <c r="P15" s="87" t="str">
        <f>[74]Outubro!$I$19</f>
        <v>*</v>
      </c>
      <c r="Q15" s="87" t="str">
        <f>[74]Outubro!$I$20</f>
        <v>*</v>
      </c>
      <c r="R15" s="87" t="str">
        <f>[74]Outubro!$I$21</f>
        <v>*</v>
      </c>
      <c r="S15" s="87" t="str">
        <f>[74]Outubro!$I$22</f>
        <v>*</v>
      </c>
      <c r="T15" s="84" t="str">
        <f>[74]Outubro!$I$23</f>
        <v>*</v>
      </c>
      <c r="U15" s="84" t="str">
        <f>[74]Outubro!$I$24</f>
        <v>*</v>
      </c>
      <c r="V15" s="87" t="str">
        <f>[74]Outubro!$I$25</f>
        <v>*</v>
      </c>
      <c r="W15" s="84" t="str">
        <f>[74]Outubro!$I$26</f>
        <v>*</v>
      </c>
      <c r="X15" s="84" t="str">
        <f>[74]Outubro!$I$27</f>
        <v>*</v>
      </c>
      <c r="Y15" s="84" t="str">
        <f>[74]Outubro!$I$28</f>
        <v>*</v>
      </c>
      <c r="Z15" s="84" t="str">
        <f>[74]Outubro!$I$29</f>
        <v>*</v>
      </c>
      <c r="AA15" s="84" t="str">
        <f>[74]Outubro!$I$30</f>
        <v>*</v>
      </c>
      <c r="AB15" s="84" t="str">
        <f>[74]Outubro!$I$31</f>
        <v>*</v>
      </c>
      <c r="AC15" s="84" t="str">
        <f>[74]Outubro!$I$32</f>
        <v>*</v>
      </c>
      <c r="AD15" s="84" t="str">
        <f>[74]Outubro!$I$33</f>
        <v>*</v>
      </c>
      <c r="AE15" s="84" t="str">
        <f>[74]Outubro!$I$34</f>
        <v>*</v>
      </c>
      <c r="AF15" s="84" t="str">
        <f>[74]Outubro!$I$35</f>
        <v>*</v>
      </c>
      <c r="AG15" s="89" t="str">
        <f>[74]Outubro!$I$36</f>
        <v>*</v>
      </c>
    </row>
    <row r="16" spans="1:38" x14ac:dyDescent="0.2">
      <c r="A16" s="71" t="s">
        <v>139</v>
      </c>
      <c r="B16" s="87" t="str">
        <f>[75]Outubro!$I$5</f>
        <v>*</v>
      </c>
      <c r="C16" s="87" t="str">
        <f>[75]Outubro!$I$6</f>
        <v>*</v>
      </c>
      <c r="D16" s="87" t="str">
        <f>[75]Outubro!$I$7</f>
        <v>*</v>
      </c>
      <c r="E16" s="87" t="str">
        <f>[75]Outubro!$I$8</f>
        <v>*</v>
      </c>
      <c r="F16" s="87" t="str">
        <f>[75]Outubro!$I$9</f>
        <v>*</v>
      </c>
      <c r="G16" s="87" t="str">
        <f>[75]Outubro!$I$10</f>
        <v>*</v>
      </c>
      <c r="H16" s="87" t="str">
        <f>[75]Outubro!$I$11</f>
        <v>*</v>
      </c>
      <c r="I16" s="87" t="str">
        <f>[75]Outubro!$I$12</f>
        <v>*</v>
      </c>
      <c r="J16" s="87" t="str">
        <f>[75]Outubro!$I$13</f>
        <v>*</v>
      </c>
      <c r="K16" s="87" t="str">
        <f>[75]Outubro!$I$14</f>
        <v>*</v>
      </c>
      <c r="L16" s="87" t="str">
        <f>[75]Outubro!$I$15</f>
        <v>*</v>
      </c>
      <c r="M16" s="87" t="str">
        <f>[75]Outubro!$I$16</f>
        <v>*</v>
      </c>
      <c r="N16" s="87" t="str">
        <f>[75]Outubro!$I$17</f>
        <v>*</v>
      </c>
      <c r="O16" s="87" t="str">
        <f>[75]Outubro!$I$18</f>
        <v>*</v>
      </c>
      <c r="P16" s="87" t="str">
        <f>[75]Outubro!$I$19</f>
        <v>*</v>
      </c>
      <c r="Q16" s="87" t="str">
        <f>[75]Outubro!$I$20</f>
        <v>*</v>
      </c>
      <c r="R16" s="87" t="str">
        <f>[75]Outubro!$I$21</f>
        <v>*</v>
      </c>
      <c r="S16" s="87" t="str">
        <f>[75]Outubro!$I$22</f>
        <v>*</v>
      </c>
      <c r="T16" s="84" t="str">
        <f>[75]Outubro!$I$23</f>
        <v>*</v>
      </c>
      <c r="U16" s="84" t="str">
        <f>[75]Outubro!$I$24</f>
        <v>*</v>
      </c>
      <c r="V16" s="84" t="str">
        <f>[75]Outubro!$I$25</f>
        <v>*</v>
      </c>
      <c r="W16" s="84" t="str">
        <f>[75]Outubro!$I$26</f>
        <v>*</v>
      </c>
      <c r="X16" s="84" t="str">
        <f>[75]Outubro!$I$27</f>
        <v>*</v>
      </c>
      <c r="Y16" s="84" t="str">
        <f>[75]Outubro!$I$28</f>
        <v>*</v>
      </c>
      <c r="Z16" s="84" t="str">
        <f>[75]Outubro!$I$29</f>
        <v>*</v>
      </c>
      <c r="AA16" s="84" t="str">
        <f>[75]Outubro!$I$30</f>
        <v>*</v>
      </c>
      <c r="AB16" s="84" t="str">
        <f>[75]Outubro!$I$31</f>
        <v>*</v>
      </c>
      <c r="AC16" s="84" t="str">
        <f>[75]Outubro!$I$32</f>
        <v>*</v>
      </c>
      <c r="AD16" s="84" t="str">
        <f>[75]Outubro!$I$33</f>
        <v>*</v>
      </c>
      <c r="AE16" s="84" t="str">
        <f>[75]Outubro!$I$34</f>
        <v>*</v>
      </c>
      <c r="AF16" s="84" t="str">
        <f>[75]Outubro!$I$35</f>
        <v>*</v>
      </c>
      <c r="AG16" s="89" t="str">
        <f>[75]Outubro!$I$36</f>
        <v>*</v>
      </c>
      <c r="AJ16" t="s">
        <v>35</v>
      </c>
    </row>
    <row r="17" spans="1:40" x14ac:dyDescent="0.2">
      <c r="A17" s="71" t="s">
        <v>2</v>
      </c>
      <c r="B17" s="87" t="str">
        <f>[76]Outubro!$I$5</f>
        <v>*</v>
      </c>
      <c r="C17" s="87" t="str">
        <f>[76]Outubro!$I$6</f>
        <v>*</v>
      </c>
      <c r="D17" s="87" t="str">
        <f>[76]Outubro!$I$7</f>
        <v>*</v>
      </c>
      <c r="E17" s="87" t="str">
        <f>[76]Outubro!$I$8</f>
        <v>*</v>
      </c>
      <c r="F17" s="87" t="str">
        <f>[76]Outubro!$I$9</f>
        <v>*</v>
      </c>
      <c r="G17" s="87" t="str">
        <f>[76]Outubro!$I$10</f>
        <v>*</v>
      </c>
      <c r="H17" s="87" t="str">
        <f>[76]Outubro!$I$11</f>
        <v>*</v>
      </c>
      <c r="I17" s="87" t="str">
        <f>[76]Outubro!$I$12</f>
        <v>*</v>
      </c>
      <c r="J17" s="87" t="str">
        <f>[76]Outubro!$I$13</f>
        <v>*</v>
      </c>
      <c r="K17" s="87" t="str">
        <f>[76]Outubro!$I$14</f>
        <v>*</v>
      </c>
      <c r="L17" s="87" t="str">
        <f>[76]Outubro!$I$15</f>
        <v>*</v>
      </c>
      <c r="M17" s="87" t="str">
        <f>[76]Outubro!$I$16</f>
        <v>*</v>
      </c>
      <c r="N17" s="87" t="str">
        <f>[76]Outubro!$I$17</f>
        <v>*</v>
      </c>
      <c r="O17" s="87" t="str">
        <f>[76]Outubro!$I$18</f>
        <v>*</v>
      </c>
      <c r="P17" s="87" t="str">
        <f>[76]Outubro!$I$19</f>
        <v>*</v>
      </c>
      <c r="Q17" s="87" t="str">
        <f>[76]Outubro!$I$20</f>
        <v>*</v>
      </c>
      <c r="R17" s="87" t="str">
        <f>[76]Outubro!$I$21</f>
        <v>*</v>
      </c>
      <c r="S17" s="87" t="str">
        <f>[76]Outubro!$I$22</f>
        <v>*</v>
      </c>
      <c r="T17" s="84" t="str">
        <f>[76]Outubro!$I$23</f>
        <v>*</v>
      </c>
      <c r="U17" s="84" t="str">
        <f>[76]Outubro!$I$24</f>
        <v>*</v>
      </c>
      <c r="V17" s="87" t="str">
        <f>[76]Outubro!$I$25</f>
        <v>*</v>
      </c>
      <c r="W17" s="84" t="str">
        <f>[76]Outubro!$I$26</f>
        <v>*</v>
      </c>
      <c r="X17" s="84" t="str">
        <f>[76]Outubro!$I$27</f>
        <v>*</v>
      </c>
      <c r="Y17" s="84" t="str">
        <f>[76]Outubro!$I$28</f>
        <v>*</v>
      </c>
      <c r="Z17" s="84" t="str">
        <f>[76]Outubro!$I$29</f>
        <v>*</v>
      </c>
      <c r="AA17" s="84" t="str">
        <f>[76]Outubro!$I$30</f>
        <v>*</v>
      </c>
      <c r="AB17" s="84" t="str">
        <f>[76]Outubro!$I$31</f>
        <v>*</v>
      </c>
      <c r="AC17" s="84" t="str">
        <f>[76]Outubro!$I$32</f>
        <v>*</v>
      </c>
      <c r="AD17" s="84" t="str">
        <f>[76]Outubro!$I$33</f>
        <v>*</v>
      </c>
      <c r="AE17" s="84" t="str">
        <f>[76]Outubro!$I$34</f>
        <v>*</v>
      </c>
      <c r="AF17" s="84" t="str">
        <f>[76]Outubro!$I$35</f>
        <v>*</v>
      </c>
      <c r="AG17" s="81" t="str">
        <f>[76]Outubro!$I$36</f>
        <v>*</v>
      </c>
      <c r="AI17" s="12" t="s">
        <v>35</v>
      </c>
      <c r="AJ17" t="s">
        <v>35</v>
      </c>
    </row>
    <row r="18" spans="1:40" x14ac:dyDescent="0.2">
      <c r="A18" s="71" t="s">
        <v>3</v>
      </c>
      <c r="B18" s="87" t="str">
        <f>[77]Outubro!$I$5</f>
        <v>*</v>
      </c>
      <c r="C18" s="87" t="str">
        <f>[77]Outubro!$I$6</f>
        <v>*</v>
      </c>
      <c r="D18" s="87" t="str">
        <f>[77]Outubro!$I$7</f>
        <v>*</v>
      </c>
      <c r="E18" s="87" t="str">
        <f>[77]Outubro!$I$8</f>
        <v>*</v>
      </c>
      <c r="F18" s="87" t="str">
        <f>[77]Outubro!$I$9</f>
        <v>*</v>
      </c>
      <c r="G18" s="87" t="str">
        <f>[77]Outubro!$I$10</f>
        <v>*</v>
      </c>
      <c r="H18" s="87" t="str">
        <f>[77]Outubro!$I$11</f>
        <v>*</v>
      </c>
      <c r="I18" s="87" t="str">
        <f>[77]Outubro!$I$12</f>
        <v>*</v>
      </c>
      <c r="J18" s="87" t="str">
        <f>[77]Outubro!$I$13</f>
        <v>*</v>
      </c>
      <c r="K18" s="87" t="str">
        <f>[77]Outubro!$I$14</f>
        <v>*</v>
      </c>
      <c r="L18" s="87" t="str">
        <f>[77]Outubro!$I$15</f>
        <v>*</v>
      </c>
      <c r="M18" s="87" t="str">
        <f>[77]Outubro!$I$16</f>
        <v>*</v>
      </c>
      <c r="N18" s="87" t="str">
        <f>[77]Outubro!$I$17</f>
        <v>*</v>
      </c>
      <c r="O18" s="87" t="str">
        <f>[77]Outubro!$I$18</f>
        <v>*</v>
      </c>
      <c r="P18" s="87" t="str">
        <f>[77]Outubro!$I$19</f>
        <v>*</v>
      </c>
      <c r="Q18" s="87" t="str">
        <f>[77]Outubro!$I$20</f>
        <v>*</v>
      </c>
      <c r="R18" s="87" t="str">
        <f>[77]Outubro!$I$21</f>
        <v>*</v>
      </c>
      <c r="S18" s="87" t="str">
        <f>[77]Outubro!$I$22</f>
        <v>*</v>
      </c>
      <c r="T18" s="84" t="str">
        <f>[77]Outubro!$I$23</f>
        <v>*</v>
      </c>
      <c r="U18" s="84" t="str">
        <f>[77]Outubro!$I$24</f>
        <v>*</v>
      </c>
      <c r="V18" s="84" t="str">
        <f>[77]Outubro!$I$25</f>
        <v>*</v>
      </c>
      <c r="W18" s="84" t="str">
        <f>[77]Outubro!$I$26</f>
        <v>*</v>
      </c>
      <c r="X18" s="84" t="str">
        <f>[77]Outubro!$I$27</f>
        <v>*</v>
      </c>
      <c r="Y18" s="84" t="str">
        <f>[77]Outubro!$I$28</f>
        <v>*</v>
      </c>
      <c r="Z18" s="84" t="str">
        <f>[77]Outubro!$I$29</f>
        <v>*</v>
      </c>
      <c r="AA18" s="84" t="str">
        <f>[77]Outubro!$I$30</f>
        <v>*</v>
      </c>
      <c r="AB18" s="84" t="str">
        <f>[77]Outubro!$I$31</f>
        <v>*</v>
      </c>
      <c r="AC18" s="84" t="str">
        <f>[77]Outubro!$I$32</f>
        <v>*</v>
      </c>
      <c r="AD18" s="84" t="str">
        <f>[77]Outubro!$I$33</f>
        <v>*</v>
      </c>
      <c r="AE18" s="84" t="str">
        <f>[77]Outubro!$I$34</f>
        <v>*</v>
      </c>
      <c r="AF18" s="84" t="str">
        <f>[77]Outubro!$I$35</f>
        <v>*</v>
      </c>
      <c r="AG18" s="81" t="str">
        <f>[77]Outubro!$I$36</f>
        <v>*</v>
      </c>
      <c r="AH18" s="12" t="s">
        <v>35</v>
      </c>
      <c r="AI18" s="12" t="s">
        <v>35</v>
      </c>
      <c r="AJ18" t="s">
        <v>35</v>
      </c>
    </row>
    <row r="19" spans="1:40" x14ac:dyDescent="0.2">
      <c r="A19" s="71" t="s">
        <v>4</v>
      </c>
      <c r="B19" s="87" t="str">
        <f>[78]Outubro!$I$5</f>
        <v>*</v>
      </c>
      <c r="C19" s="87" t="str">
        <f>[78]Outubro!$I$6</f>
        <v>*</v>
      </c>
      <c r="D19" s="87" t="str">
        <f>[78]Outubro!$I$7</f>
        <v>*</v>
      </c>
      <c r="E19" s="87" t="str">
        <f>[78]Outubro!$I$8</f>
        <v>*</v>
      </c>
      <c r="F19" s="87" t="str">
        <f>[78]Outubro!$I$9</f>
        <v>*</v>
      </c>
      <c r="G19" s="87" t="str">
        <f>[78]Outubro!$I$10</f>
        <v>*</v>
      </c>
      <c r="H19" s="87" t="str">
        <f>[78]Outubro!$I$11</f>
        <v>*</v>
      </c>
      <c r="I19" s="87" t="str">
        <f>[78]Outubro!$I$12</f>
        <v>*</v>
      </c>
      <c r="J19" s="87" t="str">
        <f>[78]Outubro!$I$13</f>
        <v>*</v>
      </c>
      <c r="K19" s="87" t="str">
        <f>[78]Outubro!$I$14</f>
        <v>*</v>
      </c>
      <c r="L19" s="87" t="str">
        <f>[78]Outubro!$I$15</f>
        <v>*</v>
      </c>
      <c r="M19" s="87" t="str">
        <f>[78]Outubro!$I$16</f>
        <v>*</v>
      </c>
      <c r="N19" s="87" t="str">
        <f>[78]Outubro!$I$17</f>
        <v>*</v>
      </c>
      <c r="O19" s="87" t="str">
        <f>[78]Outubro!$I$18</f>
        <v>*</v>
      </c>
      <c r="P19" s="87" t="str">
        <f>[78]Outubro!$I$19</f>
        <v>*</v>
      </c>
      <c r="Q19" s="87" t="str">
        <f>[78]Outubro!$I$20</f>
        <v>*</v>
      </c>
      <c r="R19" s="87" t="str">
        <f>[78]Outubro!$I$21</f>
        <v>*</v>
      </c>
      <c r="S19" s="87" t="str">
        <f>[78]Outubro!$I$22</f>
        <v>*</v>
      </c>
      <c r="T19" s="84" t="str">
        <f>[78]Outubro!$I$23</f>
        <v>*</v>
      </c>
      <c r="U19" s="84" t="str">
        <f>[78]Outubro!$I$24</f>
        <v>*</v>
      </c>
      <c r="V19" s="84" t="str">
        <f>[78]Outubro!$I$25</f>
        <v>*</v>
      </c>
      <c r="W19" s="84" t="str">
        <f>[78]Outubro!$I$26</f>
        <v>*</v>
      </c>
      <c r="X19" s="84" t="str">
        <f>[78]Outubro!$I$27</f>
        <v>*</v>
      </c>
      <c r="Y19" s="84" t="str">
        <f>[78]Outubro!$I$28</f>
        <v>*</v>
      </c>
      <c r="Z19" s="84" t="str">
        <f>[78]Outubro!$I$29</f>
        <v>*</v>
      </c>
      <c r="AA19" s="84" t="str">
        <f>[78]Outubro!$I$30</f>
        <v>*</v>
      </c>
      <c r="AB19" s="84" t="str">
        <f>[78]Outubro!$I$31</f>
        <v>*</v>
      </c>
      <c r="AC19" s="84" t="str">
        <f>[78]Outubro!$I$32</f>
        <v>*</v>
      </c>
      <c r="AD19" s="84" t="str">
        <f>[78]Outubro!$I$33</f>
        <v>*</v>
      </c>
      <c r="AE19" s="84" t="str">
        <f>[78]Outubro!$I$34</f>
        <v>*</v>
      </c>
      <c r="AF19" s="84" t="str">
        <f>[78]Outubro!$I$35</f>
        <v>*</v>
      </c>
      <c r="AG19" s="81" t="str">
        <f>[78]Outubro!$I$36</f>
        <v>*</v>
      </c>
      <c r="AJ19" t="s">
        <v>35</v>
      </c>
    </row>
    <row r="20" spans="1:40" x14ac:dyDescent="0.2">
      <c r="A20" s="71" t="s">
        <v>5</v>
      </c>
      <c r="B20" s="84" t="str">
        <f>[79]Outubro!$I$5</f>
        <v>*</v>
      </c>
      <c r="C20" s="84" t="str">
        <f>[79]Outubro!$I$6</f>
        <v>*</v>
      </c>
      <c r="D20" s="84" t="str">
        <f>[79]Outubro!$I$7</f>
        <v>*</v>
      </c>
      <c r="E20" s="84" t="str">
        <f>[79]Outubro!$I$8</f>
        <v>*</v>
      </c>
      <c r="F20" s="84" t="str">
        <f>[79]Outubro!$I$9</f>
        <v>*</v>
      </c>
      <c r="G20" s="84" t="str">
        <f>[79]Outubro!$I$10</f>
        <v>*</v>
      </c>
      <c r="H20" s="84" t="str">
        <f>[79]Outubro!$I$11</f>
        <v>*</v>
      </c>
      <c r="I20" s="84" t="str">
        <f>[79]Outubro!$I$12</f>
        <v>*</v>
      </c>
      <c r="J20" s="84" t="str">
        <f>[79]Outubro!$I$13</f>
        <v>*</v>
      </c>
      <c r="K20" s="84" t="str">
        <f>[79]Outubro!$I$14</f>
        <v>*</v>
      </c>
      <c r="L20" s="84" t="str">
        <f>[79]Outubro!$I$15</f>
        <v>*</v>
      </c>
      <c r="M20" s="84" t="str">
        <f>[79]Outubro!$I$16</f>
        <v>*</v>
      </c>
      <c r="N20" s="84" t="str">
        <f>[79]Outubro!$I$17</f>
        <v>*</v>
      </c>
      <c r="O20" s="84" t="str">
        <f>[79]Outubro!$I$18</f>
        <v>*</v>
      </c>
      <c r="P20" s="84" t="str">
        <f>[79]Outubro!$I$19</f>
        <v>*</v>
      </c>
      <c r="Q20" s="84" t="str">
        <f>[79]Outubro!$I$20</f>
        <v>*</v>
      </c>
      <c r="R20" s="84" t="str">
        <f>[79]Outubro!$I$21</f>
        <v>*</v>
      </c>
      <c r="S20" s="84" t="str">
        <f>[79]Outubro!$I$22</f>
        <v>*</v>
      </c>
      <c r="T20" s="84" t="str">
        <f>[79]Outubro!$I$23</f>
        <v>*</v>
      </c>
      <c r="U20" s="84" t="str">
        <f>[79]Outubro!$I$24</f>
        <v>*</v>
      </c>
      <c r="V20" s="84" t="str">
        <f>[79]Outubro!$I$25</f>
        <v>*</v>
      </c>
      <c r="W20" s="84" t="str">
        <f>[79]Outubro!$I$26</f>
        <v>*</v>
      </c>
      <c r="X20" s="84" t="str">
        <f>[79]Outubro!$I$27</f>
        <v>*</v>
      </c>
      <c r="Y20" s="84" t="str">
        <f>[79]Outubro!$I$28</f>
        <v>*</v>
      </c>
      <c r="Z20" s="84" t="str">
        <f>[79]Outubro!$I$29</f>
        <v>*</v>
      </c>
      <c r="AA20" s="84" t="str">
        <f>[79]Outubro!$I$30</f>
        <v>*</v>
      </c>
      <c r="AB20" s="84" t="str">
        <f>[79]Outubro!$I$31</f>
        <v>*</v>
      </c>
      <c r="AC20" s="84" t="str">
        <f>[79]Outubro!$I$32</f>
        <v>*</v>
      </c>
      <c r="AD20" s="84" t="str">
        <f>[79]Outubro!$I$33</f>
        <v>*</v>
      </c>
      <c r="AE20" s="84" t="str">
        <f>[79]Outubro!$I$34</f>
        <v>*</v>
      </c>
      <c r="AF20" s="84" t="str">
        <f>[79]Outubro!$I$35</f>
        <v>*</v>
      </c>
      <c r="AG20" s="81" t="str">
        <f>[79]Outubro!$I$36</f>
        <v>*</v>
      </c>
      <c r="AH20" s="12" t="s">
        <v>35</v>
      </c>
      <c r="AJ20" t="s">
        <v>35</v>
      </c>
      <c r="AK20" t="s">
        <v>35</v>
      </c>
      <c r="AL20" t="s">
        <v>35</v>
      </c>
    </row>
    <row r="21" spans="1:40" x14ac:dyDescent="0.2">
      <c r="A21" s="71" t="s">
        <v>33</v>
      </c>
      <c r="B21" s="84" t="str">
        <f>[80]Outubro!$I$5</f>
        <v>*</v>
      </c>
      <c r="C21" s="84" t="str">
        <f>[80]Outubro!$I$6</f>
        <v>*</v>
      </c>
      <c r="D21" s="84" t="str">
        <f>[80]Outubro!$I$7</f>
        <v>*</v>
      </c>
      <c r="E21" s="84" t="str">
        <f>[80]Outubro!$I$8</f>
        <v>*</v>
      </c>
      <c r="F21" s="84" t="str">
        <f>[80]Outubro!$I$9</f>
        <v>*</v>
      </c>
      <c r="G21" s="84" t="str">
        <f>[80]Outubro!$I$10</f>
        <v>*</v>
      </c>
      <c r="H21" s="84" t="str">
        <f>[80]Outubro!$I$11</f>
        <v>*</v>
      </c>
      <c r="I21" s="84" t="str">
        <f>[80]Outubro!$I$12</f>
        <v>*</v>
      </c>
      <c r="J21" s="84" t="str">
        <f>[80]Outubro!$I$13</f>
        <v>*</v>
      </c>
      <c r="K21" s="84" t="str">
        <f>[80]Outubro!$I$14</f>
        <v>*</v>
      </c>
      <c r="L21" s="84" t="str">
        <f>[80]Outubro!$I$15</f>
        <v>*</v>
      </c>
      <c r="M21" s="84" t="str">
        <f>[80]Outubro!$I$16</f>
        <v>*</v>
      </c>
      <c r="N21" s="84" t="str">
        <f>[80]Outubro!$I$17</f>
        <v>*</v>
      </c>
      <c r="O21" s="84" t="str">
        <f>[80]Outubro!$I$18</f>
        <v>*</v>
      </c>
      <c r="P21" s="84" t="str">
        <f>[80]Outubro!$I$19</f>
        <v>*</v>
      </c>
      <c r="Q21" s="84" t="str">
        <f>[80]Outubro!$I$20</f>
        <v>*</v>
      </c>
      <c r="R21" s="84" t="str">
        <f>[80]Outubro!$I$21</f>
        <v>*</v>
      </c>
      <c r="S21" s="84" t="str">
        <f>[80]Outubro!$I$22</f>
        <v>*</v>
      </c>
      <c r="T21" s="84" t="str">
        <f>[80]Outubro!$I$23</f>
        <v>*</v>
      </c>
      <c r="U21" s="84" t="str">
        <f>[80]Outubro!$I$24</f>
        <v>*</v>
      </c>
      <c r="V21" s="84" t="str">
        <f>[80]Outubro!$I$25</f>
        <v>*</v>
      </c>
      <c r="W21" s="84" t="str">
        <f>[80]Outubro!$I$26</f>
        <v>*</v>
      </c>
      <c r="X21" s="84" t="str">
        <f>[80]Outubro!$I$27</f>
        <v>*</v>
      </c>
      <c r="Y21" s="84" t="str">
        <f>[80]Outubro!$I$28</f>
        <v>*</v>
      </c>
      <c r="Z21" s="84" t="str">
        <f>[80]Outubro!$I$29</f>
        <v>*</v>
      </c>
      <c r="AA21" s="84" t="str">
        <f>[80]Outubro!$I$30</f>
        <v>*</v>
      </c>
      <c r="AB21" s="84" t="str">
        <f>[80]Outubro!$I$31</f>
        <v>*</v>
      </c>
      <c r="AC21" s="84" t="str">
        <f>[80]Outubro!$I$32</f>
        <v>*</v>
      </c>
      <c r="AD21" s="84" t="str">
        <f>[80]Outubro!$I$33</f>
        <v>*</v>
      </c>
      <c r="AE21" s="84" t="str">
        <f>[80]Outubro!$I$34</f>
        <v>*</v>
      </c>
      <c r="AF21" s="84" t="str">
        <f>[80]Outubro!$I$35</f>
        <v>*</v>
      </c>
      <c r="AG21" s="81" t="str">
        <f>[80]Outubro!$I$36</f>
        <v>*</v>
      </c>
      <c r="AK21" t="s">
        <v>35</v>
      </c>
    </row>
    <row r="22" spans="1:40" x14ac:dyDescent="0.2">
      <c r="A22" s="71" t="s">
        <v>6</v>
      </c>
      <c r="B22" s="84" t="str">
        <f>[81]Outubro!$I$5</f>
        <v>*</v>
      </c>
      <c r="C22" s="84" t="str">
        <f>[81]Outubro!$I$6</f>
        <v>*</v>
      </c>
      <c r="D22" s="84" t="str">
        <f>[81]Outubro!$I$7</f>
        <v>*</v>
      </c>
      <c r="E22" s="84" t="str">
        <f>[81]Outubro!$I$8</f>
        <v>*</v>
      </c>
      <c r="F22" s="84" t="str">
        <f>[81]Outubro!$I$9</f>
        <v>*</v>
      </c>
      <c r="G22" s="84" t="str">
        <f>[81]Outubro!$I$10</f>
        <v>*</v>
      </c>
      <c r="H22" s="84" t="str">
        <f>[81]Outubro!$I$11</f>
        <v>*</v>
      </c>
      <c r="I22" s="84" t="str">
        <f>[81]Outubro!$I$12</f>
        <v>*</v>
      </c>
      <c r="J22" s="84" t="str">
        <f>[81]Outubro!$I$13</f>
        <v>*</v>
      </c>
      <c r="K22" s="84" t="str">
        <f>[81]Outubro!$I$14</f>
        <v>*</v>
      </c>
      <c r="L22" s="84" t="str">
        <f>[81]Outubro!$I$15</f>
        <v>*</v>
      </c>
      <c r="M22" s="84" t="str">
        <f>[81]Outubro!$I$16</f>
        <v>*</v>
      </c>
      <c r="N22" s="84" t="str">
        <f>[81]Outubro!$I$17</f>
        <v>*</v>
      </c>
      <c r="O22" s="84" t="str">
        <f>[81]Outubro!$I$18</f>
        <v>*</v>
      </c>
      <c r="P22" s="84" t="str">
        <f>[81]Outubro!$I$19</f>
        <v>*</v>
      </c>
      <c r="Q22" s="84" t="str">
        <f>[81]Outubro!$I$20</f>
        <v>*</v>
      </c>
      <c r="R22" s="84" t="str">
        <f>[81]Outubro!$I$21</f>
        <v>*</v>
      </c>
      <c r="S22" s="84" t="str">
        <f>[81]Outubro!$I$22</f>
        <v>*</v>
      </c>
      <c r="T22" s="84" t="str">
        <f>[81]Outubro!$I$23</f>
        <v>*</v>
      </c>
      <c r="U22" s="84" t="str">
        <f>[81]Outubro!$I$24</f>
        <v>*</v>
      </c>
      <c r="V22" s="84" t="str">
        <f>[81]Outubro!$I$25</f>
        <v>*</v>
      </c>
      <c r="W22" s="84" t="str">
        <f>[81]Outubro!$I$26</f>
        <v>*</v>
      </c>
      <c r="X22" s="84" t="str">
        <f>[81]Outubro!$I$27</f>
        <v>*</v>
      </c>
      <c r="Y22" s="84" t="str">
        <f>[81]Outubro!$I$28</f>
        <v>*</v>
      </c>
      <c r="Z22" s="84" t="str">
        <f>[81]Outubro!$I$29</f>
        <v>*</v>
      </c>
      <c r="AA22" s="84" t="str">
        <f>[81]Outubro!$I$30</f>
        <v>*</v>
      </c>
      <c r="AB22" s="84" t="str">
        <f>[81]Outubro!$I$31</f>
        <v>*</v>
      </c>
      <c r="AC22" s="84" t="str">
        <f>[81]Outubro!$I$32</f>
        <v>*</v>
      </c>
      <c r="AD22" s="84" t="str">
        <f>[81]Outubro!$I$33</f>
        <v>*</v>
      </c>
      <c r="AE22" s="84" t="str">
        <f>[81]Outubro!$I$34</f>
        <v>*</v>
      </c>
      <c r="AF22" s="84" t="str">
        <f>[81]Outubro!$I$35</f>
        <v>*</v>
      </c>
      <c r="AG22" s="81" t="str">
        <f>[81]Outubro!$I$36</f>
        <v>*</v>
      </c>
      <c r="AK22" t="s">
        <v>35</v>
      </c>
    </row>
    <row r="23" spans="1:40" x14ac:dyDescent="0.2">
      <c r="A23" s="71" t="s">
        <v>7</v>
      </c>
      <c r="B23" s="87" t="str">
        <f>[82]Outubro!$I$5</f>
        <v>*</v>
      </c>
      <c r="C23" s="87" t="str">
        <f>[82]Outubro!$I$6</f>
        <v>*</v>
      </c>
      <c r="D23" s="87" t="str">
        <f>[82]Outubro!$I$7</f>
        <v>*</v>
      </c>
      <c r="E23" s="87" t="str">
        <f>[82]Outubro!$I$8</f>
        <v>*</v>
      </c>
      <c r="F23" s="87" t="str">
        <f>[82]Outubro!$I$9</f>
        <v>*</v>
      </c>
      <c r="G23" s="87" t="str">
        <f>[82]Outubro!$I$10</f>
        <v>*</v>
      </c>
      <c r="H23" s="87" t="str">
        <f>[82]Outubro!$I$11</f>
        <v>*</v>
      </c>
      <c r="I23" s="87" t="str">
        <f>[82]Outubro!$I$12</f>
        <v>*</v>
      </c>
      <c r="J23" s="87" t="str">
        <f>[82]Outubro!$I$13</f>
        <v>*</v>
      </c>
      <c r="K23" s="87" t="str">
        <f>[82]Outubro!$I$14</f>
        <v>*</v>
      </c>
      <c r="L23" s="87" t="str">
        <f>[82]Outubro!$I$15</f>
        <v>*</v>
      </c>
      <c r="M23" s="87" t="str">
        <f>[82]Outubro!$I$16</f>
        <v>*</v>
      </c>
      <c r="N23" s="87" t="str">
        <f>[82]Outubro!$I$17</f>
        <v>*</v>
      </c>
      <c r="O23" s="87" t="str">
        <f>[82]Outubro!$I$18</f>
        <v>*</v>
      </c>
      <c r="P23" s="87" t="str">
        <f>[82]Outubro!$I$19</f>
        <v>*</v>
      </c>
      <c r="Q23" s="87" t="str">
        <f>[82]Outubro!$I$20</f>
        <v>*</v>
      </c>
      <c r="R23" s="87" t="str">
        <f>[82]Outubro!$I$21</f>
        <v>*</v>
      </c>
      <c r="S23" s="87" t="str">
        <f>[82]Outubro!$I$22</f>
        <v>*</v>
      </c>
      <c r="T23" s="84" t="str">
        <f>[82]Outubro!$I$23</f>
        <v>*</v>
      </c>
      <c r="U23" s="84" t="str">
        <f>[82]Outubro!$I$24</f>
        <v>*</v>
      </c>
      <c r="V23" s="84" t="str">
        <f>[82]Outubro!$I$25</f>
        <v>*</v>
      </c>
      <c r="W23" s="84" t="str">
        <f>[82]Outubro!$I$26</f>
        <v>*</v>
      </c>
      <c r="X23" s="84" t="str">
        <f>[82]Outubro!$I$27</f>
        <v>*</v>
      </c>
      <c r="Y23" s="84" t="str">
        <f>[82]Outubro!$I$28</f>
        <v>*</v>
      </c>
      <c r="Z23" s="84" t="str">
        <f>[82]Outubro!$I$29</f>
        <v>*</v>
      </c>
      <c r="AA23" s="84" t="str">
        <f>[82]Outubro!$I$30</f>
        <v>*</v>
      </c>
      <c r="AB23" s="84" t="str">
        <f>[82]Outubro!$I$31</f>
        <v>*</v>
      </c>
      <c r="AC23" s="84" t="str">
        <f>[82]Outubro!$I$32</f>
        <v>*</v>
      </c>
      <c r="AD23" s="84" t="str">
        <f>[82]Outubro!$I$33</f>
        <v>*</v>
      </c>
      <c r="AE23" s="84" t="str">
        <f>[82]Outubro!$I$34</f>
        <v>*</v>
      </c>
      <c r="AF23" s="84" t="str">
        <f>[82]Outubro!$I$35</f>
        <v>*</v>
      </c>
      <c r="AG23" s="81" t="str">
        <f>[82]Outubro!$I$36</f>
        <v>*</v>
      </c>
      <c r="AJ23" t="s">
        <v>35</v>
      </c>
      <c r="AK23" t="s">
        <v>35</v>
      </c>
      <c r="AL23" t="s">
        <v>35</v>
      </c>
    </row>
    <row r="24" spans="1:40" x14ac:dyDescent="0.2">
      <c r="A24" s="71" t="s">
        <v>140</v>
      </c>
      <c r="B24" s="87" t="str">
        <f>[83]Outubro!$I$5</f>
        <v>*</v>
      </c>
      <c r="C24" s="87" t="str">
        <f>[83]Outubro!$I$6</f>
        <v>*</v>
      </c>
      <c r="D24" s="87" t="str">
        <f>[83]Outubro!$I$7</f>
        <v>*</v>
      </c>
      <c r="E24" s="87" t="str">
        <f>[83]Outubro!$I$8</f>
        <v>*</v>
      </c>
      <c r="F24" s="87" t="str">
        <f>[83]Outubro!$I$9</f>
        <v>*</v>
      </c>
      <c r="G24" s="87" t="str">
        <f>[83]Outubro!$I$10</f>
        <v>*</v>
      </c>
      <c r="H24" s="87" t="str">
        <f>[83]Outubro!$I$11</f>
        <v>*</v>
      </c>
      <c r="I24" s="87" t="str">
        <f>[83]Outubro!$I$12</f>
        <v>*</v>
      </c>
      <c r="J24" s="87" t="str">
        <f>[83]Outubro!$I$13</f>
        <v>*</v>
      </c>
      <c r="K24" s="87" t="str">
        <f>[83]Outubro!$I$14</f>
        <v>*</v>
      </c>
      <c r="L24" s="87" t="str">
        <f>[83]Outubro!$I$15</f>
        <v>*</v>
      </c>
      <c r="M24" s="87" t="str">
        <f>[83]Outubro!$I$16</f>
        <v>*</v>
      </c>
      <c r="N24" s="87" t="str">
        <f>[83]Outubro!$I$17</f>
        <v>*</v>
      </c>
      <c r="O24" s="87" t="str">
        <f>[83]Outubro!$I$18</f>
        <v>*</v>
      </c>
      <c r="P24" s="87" t="str">
        <f>[83]Outubro!$I$19</f>
        <v>*</v>
      </c>
      <c r="Q24" s="87" t="str">
        <f>[83]Outubro!$I$20</f>
        <v>*</v>
      </c>
      <c r="R24" s="87" t="str">
        <f>[83]Outubro!$I$21</f>
        <v>*</v>
      </c>
      <c r="S24" s="87" t="str">
        <f>[83]Outubro!$I$22</f>
        <v>*</v>
      </c>
      <c r="T24" s="87" t="str">
        <f>[83]Outubro!$I$23</f>
        <v>*</v>
      </c>
      <c r="U24" s="87" t="str">
        <f>[83]Outubro!$I$24</f>
        <v>*</v>
      </c>
      <c r="V24" s="87" t="str">
        <f>[83]Outubro!$I$25</f>
        <v>*</v>
      </c>
      <c r="W24" s="87" t="str">
        <f>[83]Outubro!$I$26</f>
        <v>*</v>
      </c>
      <c r="X24" s="87" t="str">
        <f>[83]Outubro!$I$27</f>
        <v>*</v>
      </c>
      <c r="Y24" s="87" t="str">
        <f>[83]Outubro!$I$28</f>
        <v>*</v>
      </c>
      <c r="Z24" s="87" t="str">
        <f>[83]Outubro!$I$29</f>
        <v>*</v>
      </c>
      <c r="AA24" s="87" t="str">
        <f>[83]Outubro!$I$30</f>
        <v>*</v>
      </c>
      <c r="AB24" s="87" t="str">
        <f>[83]Outubro!$I$31</f>
        <v>*</v>
      </c>
      <c r="AC24" s="87" t="str">
        <f>[83]Outubro!$I$32</f>
        <v>*</v>
      </c>
      <c r="AD24" s="87" t="str">
        <f>[83]Outubro!$I$33</f>
        <v>*</v>
      </c>
      <c r="AE24" s="87" t="str">
        <f>[83]Outubro!$I$34</f>
        <v>*</v>
      </c>
      <c r="AF24" s="87" t="str">
        <f>[83]Outubro!$I$35</f>
        <v>*</v>
      </c>
      <c r="AG24" s="89" t="str">
        <f>[83]Outubro!$I$36</f>
        <v>*</v>
      </c>
      <c r="AK24" t="s">
        <v>35</v>
      </c>
      <c r="AL24" t="s">
        <v>35</v>
      </c>
    </row>
    <row r="25" spans="1:40" x14ac:dyDescent="0.2">
      <c r="A25" s="71" t="s">
        <v>141</v>
      </c>
      <c r="B25" s="84" t="str">
        <f>[84]Outubro!$I$5</f>
        <v>*</v>
      </c>
      <c r="C25" s="84" t="str">
        <f>[84]Outubro!$I$6</f>
        <v>*</v>
      </c>
      <c r="D25" s="84" t="str">
        <f>[84]Outubro!$I$7</f>
        <v>*</v>
      </c>
      <c r="E25" s="84" t="str">
        <f>[84]Outubro!$I$8</f>
        <v>*</v>
      </c>
      <c r="F25" s="84" t="str">
        <f>[84]Outubro!$I$9</f>
        <v>*</v>
      </c>
      <c r="G25" s="84" t="str">
        <f>[84]Outubro!$I$10</f>
        <v>*</v>
      </c>
      <c r="H25" s="84" t="str">
        <f>[84]Outubro!$I$11</f>
        <v>*</v>
      </c>
      <c r="I25" s="84" t="str">
        <f>[84]Outubro!$I$12</f>
        <v>*</v>
      </c>
      <c r="J25" s="84" t="str">
        <f>[84]Outubro!$I$13</f>
        <v>*</v>
      </c>
      <c r="K25" s="84" t="str">
        <f>[84]Outubro!$I$14</f>
        <v>*</v>
      </c>
      <c r="L25" s="84" t="str">
        <f>[84]Outubro!$I$15</f>
        <v>*</v>
      </c>
      <c r="M25" s="84" t="str">
        <f>[84]Outubro!$I$16</f>
        <v>*</v>
      </c>
      <c r="N25" s="84" t="str">
        <f>[84]Outubro!$I$17</f>
        <v>*</v>
      </c>
      <c r="O25" s="84" t="str">
        <f>[84]Outubro!$I$18</f>
        <v>*</v>
      </c>
      <c r="P25" s="84" t="str">
        <f>[84]Outubro!$I$19</f>
        <v>*</v>
      </c>
      <c r="Q25" s="84" t="str">
        <f>[84]Outubro!$I$20</f>
        <v>*</v>
      </c>
      <c r="R25" s="84" t="str">
        <f>[84]Outubro!$I$21</f>
        <v>*</v>
      </c>
      <c r="S25" s="84" t="str">
        <f>[84]Outubro!$I$22</f>
        <v>*</v>
      </c>
      <c r="T25" s="11" t="s">
        <v>154</v>
      </c>
      <c r="U25" s="84" t="str">
        <f>[84]Outubro!$I$24</f>
        <v>*</v>
      </c>
      <c r="V25" s="84" t="str">
        <f>[84]Outubro!$I$25</f>
        <v>*</v>
      </c>
      <c r="W25" s="84" t="str">
        <f>[84]Outubro!$I$26</f>
        <v>*</v>
      </c>
      <c r="X25" s="84" t="str">
        <f>[84]Outubro!$I$27</f>
        <v>*</v>
      </c>
      <c r="Y25" s="84" t="str">
        <f>[84]Outubro!$I$28</f>
        <v>*</v>
      </c>
      <c r="Z25" s="84" t="str">
        <f>[84]Outubro!$I$29</f>
        <v>*</v>
      </c>
      <c r="AA25" s="84" t="str">
        <f>[84]Outubro!$I$30</f>
        <v>*</v>
      </c>
      <c r="AB25" s="84" t="str">
        <f>[84]Outubro!$I$31</f>
        <v>*</v>
      </c>
      <c r="AC25" s="84" t="str">
        <f>[84]Outubro!$I$32</f>
        <v>*</v>
      </c>
      <c r="AD25" s="84" t="str">
        <f>[84]Outubro!$I$33</f>
        <v>*</v>
      </c>
      <c r="AE25" s="84" t="str">
        <f>[84]Outubro!$I$34</f>
        <v>*</v>
      </c>
      <c r="AF25" s="84" t="str">
        <f>[84]Outubro!$I$35</f>
        <v>*</v>
      </c>
      <c r="AG25" s="89" t="str">
        <f>[84]Outubro!$I$36</f>
        <v>*</v>
      </c>
      <c r="AH25" s="12" t="s">
        <v>35</v>
      </c>
      <c r="AL25" t="s">
        <v>35</v>
      </c>
    </row>
    <row r="26" spans="1:40" x14ac:dyDescent="0.2">
      <c r="A26" s="71" t="s">
        <v>142</v>
      </c>
      <c r="B26" s="84" t="str">
        <f>[85]Outubro!$I$5</f>
        <v>*</v>
      </c>
      <c r="C26" s="84" t="str">
        <f>[85]Outubro!$I$6</f>
        <v>*</v>
      </c>
      <c r="D26" s="84" t="str">
        <f>[85]Outubro!$I$7</f>
        <v>*</v>
      </c>
      <c r="E26" s="84" t="str">
        <f>[85]Outubro!$I$8</f>
        <v>*</v>
      </c>
      <c r="F26" s="84" t="str">
        <f>[85]Outubro!$I$9</f>
        <v>*</v>
      </c>
      <c r="G26" s="84" t="str">
        <f>[85]Outubro!$I$10</f>
        <v>*</v>
      </c>
      <c r="H26" s="84" t="str">
        <f>[85]Outubro!$I$11</f>
        <v>*</v>
      </c>
      <c r="I26" s="84" t="str">
        <f>[85]Outubro!$I$12</f>
        <v>*</v>
      </c>
      <c r="J26" s="84" t="str">
        <f>[85]Outubro!$I$13</f>
        <v>*</v>
      </c>
      <c r="K26" s="84" t="str">
        <f>[85]Outubro!$I$14</f>
        <v>*</v>
      </c>
      <c r="L26" s="84" t="str">
        <f>[85]Outubro!$I$15</f>
        <v>*</v>
      </c>
      <c r="M26" s="84" t="str">
        <f>[85]Outubro!$I$16</f>
        <v>*</v>
      </c>
      <c r="N26" s="84" t="str">
        <f>[85]Outubro!$I$17</f>
        <v>*</v>
      </c>
      <c r="O26" s="84" t="str">
        <f>[85]Outubro!$I$18</f>
        <v>*</v>
      </c>
      <c r="P26" s="84" t="str">
        <f>[85]Outubro!$I$19</f>
        <v>*</v>
      </c>
      <c r="Q26" s="84" t="str">
        <f>[85]Outubro!$I$20</f>
        <v>*</v>
      </c>
      <c r="R26" s="84" t="str">
        <f>[85]Outubro!$I$21</f>
        <v>*</v>
      </c>
      <c r="S26" s="84" t="str">
        <f>[85]Outubro!$I$22</f>
        <v>*</v>
      </c>
      <c r="T26" s="84" t="str">
        <f>[85]Outubro!$I$23</f>
        <v>*</v>
      </c>
      <c r="U26" s="84" t="str">
        <f>[85]Outubro!$I$24</f>
        <v>*</v>
      </c>
      <c r="V26" s="84" t="str">
        <f>[85]Outubro!$I$25</f>
        <v>*</v>
      </c>
      <c r="W26" s="84" t="str">
        <f>[85]Outubro!$I$26</f>
        <v>*</v>
      </c>
      <c r="X26" s="84" t="str">
        <f>[85]Outubro!$I$27</f>
        <v>*</v>
      </c>
      <c r="Y26" s="84" t="str">
        <f>[85]Outubro!$I$28</f>
        <v>*</v>
      </c>
      <c r="Z26" s="84" t="str">
        <f>[85]Outubro!$I$29</f>
        <v>*</v>
      </c>
      <c r="AA26" s="84" t="str">
        <f>[85]Outubro!$I$30</f>
        <v>*</v>
      </c>
      <c r="AB26" s="84" t="str">
        <f>[85]Outubro!$I$31</f>
        <v>*</v>
      </c>
      <c r="AC26" s="84" t="str">
        <f>[85]Outubro!$I$32</f>
        <v>*</v>
      </c>
      <c r="AD26" s="84" t="str">
        <f>[85]Outubro!$I$33</f>
        <v>*</v>
      </c>
      <c r="AE26" s="84" t="str">
        <f>[85]Outubro!$I$34</f>
        <v>*</v>
      </c>
      <c r="AF26" s="84" t="str">
        <f>[85]Outubro!$I$35</f>
        <v>*</v>
      </c>
      <c r="AG26" s="89" t="str">
        <f>[85]Outubro!$I$36</f>
        <v>*</v>
      </c>
    </row>
    <row r="27" spans="1:40" x14ac:dyDescent="0.2">
      <c r="A27" s="71" t="s">
        <v>8</v>
      </c>
      <c r="B27" s="87" t="str">
        <f>[86]Outubro!$I$5</f>
        <v>*</v>
      </c>
      <c r="C27" s="87" t="str">
        <f>[86]Outubro!$I$6</f>
        <v>*</v>
      </c>
      <c r="D27" s="87" t="str">
        <f>[86]Outubro!$I$7</f>
        <v>*</v>
      </c>
      <c r="E27" s="87" t="str">
        <f>[86]Outubro!$I$8</f>
        <v>*</v>
      </c>
      <c r="F27" s="87" t="str">
        <f>[86]Outubro!$I$9</f>
        <v>*</v>
      </c>
      <c r="G27" s="87" t="str">
        <f>[86]Outubro!$I$10</f>
        <v>*</v>
      </c>
      <c r="H27" s="87" t="str">
        <f>[86]Outubro!$I$11</f>
        <v>*</v>
      </c>
      <c r="I27" s="87" t="str">
        <f>[86]Outubro!$I$12</f>
        <v>*</v>
      </c>
      <c r="J27" s="87" t="str">
        <f>[86]Outubro!$I$13</f>
        <v>*</v>
      </c>
      <c r="K27" s="87" t="str">
        <f>[86]Outubro!$I$14</f>
        <v>*</v>
      </c>
      <c r="L27" s="87" t="str">
        <f>[86]Outubro!$I$15</f>
        <v>*</v>
      </c>
      <c r="M27" s="87" t="str">
        <f>[86]Outubro!$I$16</f>
        <v>*</v>
      </c>
      <c r="N27" s="87" t="str">
        <f>[86]Outubro!$I$17</f>
        <v>*</v>
      </c>
      <c r="O27" s="87" t="str">
        <f>[86]Outubro!$I$18</f>
        <v>*</v>
      </c>
      <c r="P27" s="87" t="str">
        <f>[86]Outubro!$I$19</f>
        <v>*</v>
      </c>
      <c r="Q27" s="84" t="str">
        <f>[86]Outubro!$I$20</f>
        <v>*</v>
      </c>
      <c r="R27" s="84" t="str">
        <f>[86]Outubro!$I$21</f>
        <v>*</v>
      </c>
      <c r="S27" s="84" t="str">
        <f>[86]Outubro!$I$22</f>
        <v>*</v>
      </c>
      <c r="T27" s="84" t="str">
        <f>[86]Outubro!$I$23</f>
        <v>*</v>
      </c>
      <c r="U27" s="84" t="str">
        <f>[86]Outubro!$I$24</f>
        <v>*</v>
      </c>
      <c r="V27" s="84" t="str">
        <f>[86]Outubro!$I$25</f>
        <v>*</v>
      </c>
      <c r="W27" s="84" t="str">
        <f>[86]Outubro!$I$26</f>
        <v>*</v>
      </c>
      <c r="X27" s="84" t="str">
        <f>[86]Outubro!$I$27</f>
        <v>*</v>
      </c>
      <c r="Y27" s="84" t="str">
        <f>[86]Outubro!$I$28</f>
        <v>*</v>
      </c>
      <c r="Z27" s="84" t="str">
        <f>[86]Outubro!$I$29</f>
        <v>*</v>
      </c>
      <c r="AA27" s="84" t="str">
        <f>[86]Outubro!$I$30</f>
        <v>*</v>
      </c>
      <c r="AB27" s="84" t="str">
        <f>[86]Outubro!$I$31</f>
        <v>*</v>
      </c>
      <c r="AC27" s="84" t="str">
        <f>[86]Outubro!$I$32</f>
        <v>*</v>
      </c>
      <c r="AD27" s="84" t="str">
        <f>[86]Outubro!$I$33</f>
        <v>*</v>
      </c>
      <c r="AE27" s="84" t="str">
        <f>[86]Outubro!$I$34</f>
        <v>*</v>
      </c>
      <c r="AF27" s="84" t="str">
        <f>[86]Outubro!$I$35</f>
        <v>*</v>
      </c>
      <c r="AG27" s="81" t="str">
        <f>[86]Outubro!$I$36</f>
        <v>*</v>
      </c>
      <c r="AL27" t="s">
        <v>35</v>
      </c>
      <c r="AN27" t="s">
        <v>35</v>
      </c>
    </row>
    <row r="28" spans="1:40" x14ac:dyDescent="0.2">
      <c r="A28" s="71" t="s">
        <v>9</v>
      </c>
      <c r="B28" s="87" t="str">
        <f>[87]Outubro!$I$5</f>
        <v>*</v>
      </c>
      <c r="C28" s="87" t="str">
        <f>[87]Outubro!$I$6</f>
        <v>*</v>
      </c>
      <c r="D28" s="87" t="str">
        <f>[87]Outubro!$I$7</f>
        <v>*</v>
      </c>
      <c r="E28" s="87" t="str">
        <f>[87]Outubro!$I$8</f>
        <v>*</v>
      </c>
      <c r="F28" s="87" t="str">
        <f>[87]Outubro!$I$9</f>
        <v>*</v>
      </c>
      <c r="G28" s="87" t="str">
        <f>[87]Outubro!$I$10</f>
        <v>*</v>
      </c>
      <c r="H28" s="87" t="str">
        <f>[87]Outubro!$I$11</f>
        <v>*</v>
      </c>
      <c r="I28" s="87" t="str">
        <f>[87]Outubro!$I$12</f>
        <v>*</v>
      </c>
      <c r="J28" s="87" t="str">
        <f>[87]Outubro!$I$13</f>
        <v>*</v>
      </c>
      <c r="K28" s="87" t="str">
        <f>[87]Outubro!$I$14</f>
        <v>*</v>
      </c>
      <c r="L28" s="87" t="str">
        <f>[87]Outubro!$I$15</f>
        <v>*</v>
      </c>
      <c r="M28" s="87" t="str">
        <f>[87]Outubro!$I$16</f>
        <v>*</v>
      </c>
      <c r="N28" s="87" t="str">
        <f>[87]Outubro!$I$17</f>
        <v>*</v>
      </c>
      <c r="O28" s="87" t="str">
        <f>[87]Outubro!$I$18</f>
        <v>*</v>
      </c>
      <c r="P28" s="87" t="str">
        <f>[87]Outubro!$I$19</f>
        <v>*</v>
      </c>
      <c r="Q28" s="87" t="str">
        <f>[87]Outubro!$I$20</f>
        <v>*</v>
      </c>
      <c r="R28" s="87" t="str">
        <f>[87]Outubro!$I$21</f>
        <v>*</v>
      </c>
      <c r="S28" s="87" t="str">
        <f>[87]Outubro!$I$22</f>
        <v>*</v>
      </c>
      <c r="T28" s="84" t="str">
        <f>[87]Outubro!$I$23</f>
        <v>*</v>
      </c>
      <c r="U28" s="84" t="str">
        <f>[87]Outubro!$I$24</f>
        <v>*</v>
      </c>
      <c r="V28" s="84" t="str">
        <f>[87]Outubro!$I$25</f>
        <v>*</v>
      </c>
      <c r="W28" s="84" t="str">
        <f>[87]Outubro!$I$26</f>
        <v>*</v>
      </c>
      <c r="X28" s="84" t="str">
        <f>[87]Outubro!$I$27</f>
        <v>*</v>
      </c>
      <c r="Y28" s="84" t="str">
        <f>[87]Outubro!$I$28</f>
        <v>*</v>
      </c>
      <c r="Z28" s="84" t="str">
        <f>[87]Outubro!$I$29</f>
        <v>*</v>
      </c>
      <c r="AA28" s="84" t="str">
        <f>[87]Outubro!$I$30</f>
        <v>*</v>
      </c>
      <c r="AB28" s="84" t="str">
        <f>[87]Outubro!$I$31</f>
        <v>*</v>
      </c>
      <c r="AC28" s="84" t="str">
        <f>[87]Outubro!$I$32</f>
        <v>*</v>
      </c>
      <c r="AD28" s="84" t="str">
        <f>[87]Outubro!$I$33</f>
        <v>*</v>
      </c>
      <c r="AE28" s="84" t="str">
        <f>[87]Outubro!$I$34</f>
        <v>*</v>
      </c>
      <c r="AF28" s="84" t="str">
        <f>[87]Outubro!$I$35</f>
        <v>*</v>
      </c>
      <c r="AG28" s="81" t="str">
        <f>[87]Outubro!$I$36</f>
        <v>*</v>
      </c>
      <c r="AM28" t="s">
        <v>35</v>
      </c>
    </row>
    <row r="29" spans="1:40" x14ac:dyDescent="0.2">
      <c r="A29" s="71" t="s">
        <v>32</v>
      </c>
      <c r="B29" s="87" t="str">
        <f>[88]Outubro!$I$5</f>
        <v>*</v>
      </c>
      <c r="C29" s="87" t="str">
        <f>[88]Outubro!$I$6</f>
        <v>*</v>
      </c>
      <c r="D29" s="87" t="str">
        <f>[88]Outubro!$I$7</f>
        <v>*</v>
      </c>
      <c r="E29" s="87" t="str">
        <f>[88]Outubro!$I$8</f>
        <v>*</v>
      </c>
      <c r="F29" s="87" t="str">
        <f>[88]Outubro!$I$9</f>
        <v>*</v>
      </c>
      <c r="G29" s="87" t="str">
        <f>[88]Outubro!$I$10</f>
        <v>*</v>
      </c>
      <c r="H29" s="87" t="str">
        <f>[88]Outubro!$I$11</f>
        <v>*</v>
      </c>
      <c r="I29" s="87" t="str">
        <f>[88]Outubro!$I$12</f>
        <v>*</v>
      </c>
      <c r="J29" s="87" t="str">
        <f>[88]Outubro!$I$13</f>
        <v>*</v>
      </c>
      <c r="K29" s="87" t="str">
        <f>[88]Outubro!$I$14</f>
        <v>*</v>
      </c>
      <c r="L29" s="87" t="str">
        <f>[88]Outubro!$I$15</f>
        <v>*</v>
      </c>
      <c r="M29" s="87" t="str">
        <f>[88]Outubro!$I$16</f>
        <v>*</v>
      </c>
      <c r="N29" s="87" t="str">
        <f>[88]Outubro!$I$17</f>
        <v>*</v>
      </c>
      <c r="O29" s="87" t="str">
        <f>[88]Outubro!$I$18</f>
        <v>*</v>
      </c>
      <c r="P29" s="87" t="str">
        <f>[88]Outubro!$I$19</f>
        <v>*</v>
      </c>
      <c r="Q29" s="87" t="str">
        <f>[88]Outubro!$I$20</f>
        <v>*</v>
      </c>
      <c r="R29" s="87" t="str">
        <f>[88]Outubro!$I$21</f>
        <v>*</v>
      </c>
      <c r="S29" s="87" t="str">
        <f>[88]Outubro!$I$22</f>
        <v>*</v>
      </c>
      <c r="T29" s="84" t="str">
        <f>[88]Outubro!$I$23</f>
        <v>*</v>
      </c>
      <c r="U29" s="84" t="str">
        <f>[88]Outubro!$I$24</f>
        <v>*</v>
      </c>
      <c r="V29" s="84" t="str">
        <f>[88]Outubro!$I$25</f>
        <v>*</v>
      </c>
      <c r="W29" s="84" t="str">
        <f>[88]Outubro!$I$26</f>
        <v>*</v>
      </c>
      <c r="X29" s="84" t="str">
        <f>[88]Outubro!$I$27</f>
        <v>*</v>
      </c>
      <c r="Y29" s="84" t="str">
        <f>[88]Outubro!$I$28</f>
        <v>*</v>
      </c>
      <c r="Z29" s="84" t="str">
        <f>[88]Outubro!$I$29</f>
        <v>*</v>
      </c>
      <c r="AA29" s="84" t="str">
        <f>[88]Outubro!$I$30</f>
        <v>*</v>
      </c>
      <c r="AB29" s="84" t="str">
        <f>[88]Outubro!$I$31</f>
        <v>*</v>
      </c>
      <c r="AC29" s="84" t="str">
        <f>[88]Outubro!$I$32</f>
        <v>*</v>
      </c>
      <c r="AD29" s="84" t="str">
        <f>[88]Outubro!$I$33</f>
        <v>*</v>
      </c>
      <c r="AE29" s="84" t="str">
        <f>[88]Outubro!$I$34</f>
        <v>*</v>
      </c>
      <c r="AF29" s="84" t="str">
        <f>[88]Outubro!$I$35</f>
        <v>*</v>
      </c>
      <c r="AG29" s="81" t="str">
        <f>[88]Outubro!$I$36</f>
        <v>*</v>
      </c>
      <c r="AJ29" t="s">
        <v>35</v>
      </c>
    </row>
    <row r="30" spans="1:40" x14ac:dyDescent="0.2">
      <c r="A30" s="71" t="s">
        <v>10</v>
      </c>
      <c r="B30" s="11" t="str">
        <f>[89]Outubro!$I$5</f>
        <v>*</v>
      </c>
      <c r="C30" s="11" t="str">
        <f>[89]Outubro!$I$6</f>
        <v>*</v>
      </c>
      <c r="D30" s="11" t="str">
        <f>[89]Outubro!$I$7</f>
        <v>*</v>
      </c>
      <c r="E30" s="11" t="str">
        <f>[89]Outubro!$I$8</f>
        <v>*</v>
      </c>
      <c r="F30" s="11" t="str">
        <f>[89]Outubro!$I$9</f>
        <v>*</v>
      </c>
      <c r="G30" s="11" t="str">
        <f>[89]Outubro!$I$10</f>
        <v>*</v>
      </c>
      <c r="H30" s="11" t="str">
        <f>[89]Outubro!$I$11</f>
        <v>*</v>
      </c>
      <c r="I30" s="11" t="str">
        <f>[89]Outubro!$I$12</f>
        <v>*</v>
      </c>
      <c r="J30" s="11" t="str">
        <f>[89]Outubro!$I$13</f>
        <v>*</v>
      </c>
      <c r="K30" s="11" t="str">
        <f>[89]Outubro!$I$14</f>
        <v>*</v>
      </c>
      <c r="L30" s="11" t="str">
        <f>[89]Outubro!$I$15</f>
        <v>*</v>
      </c>
      <c r="M30" s="11" t="str">
        <f>[89]Outubro!$I$16</f>
        <v>*</v>
      </c>
      <c r="N30" s="11" t="str">
        <f>[89]Outubro!$I$17</f>
        <v>*</v>
      </c>
      <c r="O30" s="11" t="str">
        <f>[89]Outubro!$I$18</f>
        <v>*</v>
      </c>
      <c r="P30" s="11" t="str">
        <f>[89]Outubro!$I$19</f>
        <v>*</v>
      </c>
      <c r="Q30" s="11" t="str">
        <f>[89]Outubro!$I$20</f>
        <v>*</v>
      </c>
      <c r="R30" s="11" t="str">
        <f>[89]Outubro!$I$21</f>
        <v>*</v>
      </c>
      <c r="S30" s="11" t="str">
        <f>[89]Outubro!$I$22</f>
        <v>*</v>
      </c>
      <c r="T30" s="84" t="str">
        <f>[89]Outubro!$I$23</f>
        <v>*</v>
      </c>
      <c r="U30" s="84" t="str">
        <f>[89]Outubro!$I$24</f>
        <v>*</v>
      </c>
      <c r="V30" s="84" t="str">
        <f>[89]Outubro!$I$25</f>
        <v>*</v>
      </c>
      <c r="W30" s="84" t="str">
        <f>[89]Outubro!$I$26</f>
        <v>*</v>
      </c>
      <c r="X30" s="84" t="str">
        <f>[89]Outubro!$I$27</f>
        <v>*</v>
      </c>
      <c r="Y30" s="84" t="str">
        <f>[89]Outubro!$I$28</f>
        <v>*</v>
      </c>
      <c r="Z30" s="84" t="str">
        <f>[89]Outubro!$I$29</f>
        <v>*</v>
      </c>
      <c r="AA30" s="84" t="str">
        <f>[89]Outubro!$I$30</f>
        <v>*</v>
      </c>
      <c r="AB30" s="84" t="str">
        <f>[89]Outubro!$I$31</f>
        <v>*</v>
      </c>
      <c r="AC30" s="84" t="str">
        <f>[89]Outubro!$I$32</f>
        <v>*</v>
      </c>
      <c r="AD30" s="84" t="str">
        <f>[89]Outubro!$I$33</f>
        <v>*</v>
      </c>
      <c r="AE30" s="84" t="str">
        <f>[89]Outubro!$I$34</f>
        <v>*</v>
      </c>
      <c r="AF30" s="84" t="str">
        <f>[89]Outubro!$I$35</f>
        <v>*</v>
      </c>
      <c r="AG30" s="81" t="str">
        <f>[89]Outubro!$I$36</f>
        <v>*</v>
      </c>
      <c r="AJ30" t="s">
        <v>35</v>
      </c>
    </row>
    <row r="31" spans="1:40" x14ac:dyDescent="0.2">
      <c r="A31" s="71" t="s">
        <v>143</v>
      </c>
      <c r="B31" s="84" t="str">
        <f>[90]Outubro!$I$5</f>
        <v>*</v>
      </c>
      <c r="C31" s="84" t="str">
        <f>[90]Outubro!$I$6</f>
        <v>*</v>
      </c>
      <c r="D31" s="84" t="str">
        <f>[90]Outubro!$I$7</f>
        <v>*</v>
      </c>
      <c r="E31" s="84" t="str">
        <f>[90]Outubro!$I$8</f>
        <v>*</v>
      </c>
      <c r="F31" s="84" t="str">
        <f>[90]Outubro!$I$9</f>
        <v>*</v>
      </c>
      <c r="G31" s="84" t="str">
        <f>[90]Outubro!$I$10</f>
        <v>*</v>
      </c>
      <c r="H31" s="84" t="str">
        <f>[90]Outubro!$I$11</f>
        <v>*</v>
      </c>
      <c r="I31" s="84" t="str">
        <f>[90]Outubro!$I$12</f>
        <v>*</v>
      </c>
      <c r="J31" s="84" t="str">
        <f>[90]Outubro!$I$13</f>
        <v>*</v>
      </c>
      <c r="K31" s="84" t="str">
        <f>[90]Outubro!$I$14</f>
        <v>*</v>
      </c>
      <c r="L31" s="84" t="str">
        <f>[90]Outubro!$I$15</f>
        <v>*</v>
      </c>
      <c r="M31" s="84" t="str">
        <f>[90]Outubro!$I$16</f>
        <v>*</v>
      </c>
      <c r="N31" s="84" t="str">
        <f>[90]Outubro!$I$17</f>
        <v>*</v>
      </c>
      <c r="O31" s="84" t="str">
        <f>[90]Outubro!$I$18</f>
        <v>*</v>
      </c>
      <c r="P31" s="84" t="str">
        <f>[90]Outubro!$I$19</f>
        <v>*</v>
      </c>
      <c r="Q31" s="84" t="str">
        <f>[90]Outubro!$I$20</f>
        <v>*</v>
      </c>
      <c r="R31" s="84" t="str">
        <f>[90]Outubro!$I$21</f>
        <v>*</v>
      </c>
      <c r="S31" s="84" t="str">
        <f>[90]Outubro!$I$22</f>
        <v>*</v>
      </c>
      <c r="T31" s="84" t="str">
        <f>[90]Outubro!$I$23</f>
        <v>*</v>
      </c>
      <c r="U31" s="84" t="str">
        <f>[90]Outubro!$I$24</f>
        <v>*</v>
      </c>
      <c r="V31" s="84" t="str">
        <f>[90]Outubro!$I$25</f>
        <v>*</v>
      </c>
      <c r="W31" s="84" t="str">
        <f>[90]Outubro!$I$26</f>
        <v>*</v>
      </c>
      <c r="X31" s="84" t="str">
        <f>[90]Outubro!$I$27</f>
        <v>*</v>
      </c>
      <c r="Y31" s="84" t="str">
        <f>[90]Outubro!$I$28</f>
        <v>*</v>
      </c>
      <c r="Z31" s="84" t="str">
        <f>[90]Outubro!$I$29</f>
        <v>*</v>
      </c>
      <c r="AA31" s="84" t="str">
        <f>[90]Outubro!$I$30</f>
        <v>*</v>
      </c>
      <c r="AB31" s="84" t="str">
        <f>[90]Outubro!$I$31</f>
        <v>*</v>
      </c>
      <c r="AC31" s="84" t="str">
        <f>[90]Outubro!$I$32</f>
        <v>*</v>
      </c>
      <c r="AD31" s="84" t="str">
        <f>[90]Outubro!$I$33</f>
        <v>*</v>
      </c>
      <c r="AE31" s="84" t="str">
        <f>[90]Outubro!$I$34</f>
        <v>*</v>
      </c>
      <c r="AF31" s="84" t="str">
        <f>[90]Outubro!$I$35</f>
        <v>*</v>
      </c>
      <c r="AG31" s="89" t="str">
        <f>[90]Outubro!$I$36</f>
        <v>*</v>
      </c>
      <c r="AH31" s="12" t="s">
        <v>35</v>
      </c>
      <c r="AL31" t="s">
        <v>35</v>
      </c>
    </row>
    <row r="32" spans="1:40" x14ac:dyDescent="0.2">
      <c r="A32" s="71" t="s">
        <v>11</v>
      </c>
      <c r="B32" s="87" t="str">
        <f>[91]Outubro!$I$5</f>
        <v>*</v>
      </c>
      <c r="C32" s="87" t="str">
        <f>[91]Outubro!$I$6</f>
        <v>*</v>
      </c>
      <c r="D32" s="87" t="str">
        <f>[91]Outubro!$I$7</f>
        <v>*</v>
      </c>
      <c r="E32" s="87" t="str">
        <f>[91]Outubro!$I$8</f>
        <v>*</v>
      </c>
      <c r="F32" s="87" t="str">
        <f>[91]Outubro!$I$9</f>
        <v>*</v>
      </c>
      <c r="G32" s="87" t="str">
        <f>[91]Outubro!$I$10</f>
        <v>*</v>
      </c>
      <c r="H32" s="87" t="str">
        <f>[91]Outubro!$I$11</f>
        <v>*</v>
      </c>
      <c r="I32" s="87" t="str">
        <f>[91]Outubro!$I$12</f>
        <v>*</v>
      </c>
      <c r="J32" s="87" t="str">
        <f>[91]Outubro!$I$13</f>
        <v>*</v>
      </c>
      <c r="K32" s="87" t="str">
        <f>[91]Outubro!$I$14</f>
        <v>*</v>
      </c>
      <c r="L32" s="87" t="str">
        <f>[91]Outubro!$I$15</f>
        <v>*</v>
      </c>
      <c r="M32" s="87" t="str">
        <f>[91]Outubro!$I$16</f>
        <v>*</v>
      </c>
      <c r="N32" s="87" t="str">
        <f>[91]Outubro!$I$17</f>
        <v>*</v>
      </c>
      <c r="O32" s="87" t="str">
        <f>[91]Outubro!$I$18</f>
        <v>*</v>
      </c>
      <c r="P32" s="87" t="str">
        <f>[91]Outubro!$I$19</f>
        <v>*</v>
      </c>
      <c r="Q32" s="87" t="str">
        <f>[91]Outubro!$I$20</f>
        <v>*</v>
      </c>
      <c r="R32" s="87" t="str">
        <f>[91]Outubro!$I$21</f>
        <v>*</v>
      </c>
      <c r="S32" s="87" t="str">
        <f>[91]Outubro!$I$22</f>
        <v>*</v>
      </c>
      <c r="T32" s="84" t="str">
        <f>[91]Outubro!$I$23</f>
        <v>*</v>
      </c>
      <c r="U32" s="84" t="str">
        <f>[91]Outubro!$I$24</f>
        <v>*</v>
      </c>
      <c r="V32" s="84" t="str">
        <f>[91]Outubro!$I$25</f>
        <v>*</v>
      </c>
      <c r="W32" s="84" t="str">
        <f>[91]Outubro!$I$26</f>
        <v>*</v>
      </c>
      <c r="X32" s="84" t="str">
        <f>[91]Outubro!$I$27</f>
        <v>*</v>
      </c>
      <c r="Y32" s="84" t="str">
        <f>[91]Outubro!$I$28</f>
        <v>*</v>
      </c>
      <c r="Z32" s="84" t="str">
        <f>[91]Outubro!$I$29</f>
        <v>*</v>
      </c>
      <c r="AA32" s="84" t="str">
        <f>[91]Outubro!$I$30</f>
        <v>*</v>
      </c>
      <c r="AB32" s="84" t="str">
        <f>[91]Outubro!$I$31</f>
        <v>*</v>
      </c>
      <c r="AC32" s="84" t="str">
        <f>[91]Outubro!$I$32</f>
        <v>*</v>
      </c>
      <c r="AD32" s="84" t="str">
        <f>[91]Outubro!$I$33</f>
        <v>*</v>
      </c>
      <c r="AE32" s="84" t="str">
        <f>[91]Outubro!$I$34</f>
        <v>*</v>
      </c>
      <c r="AF32" s="84" t="str">
        <f>[91]Outubro!$I$35</f>
        <v>*</v>
      </c>
      <c r="AG32" s="81" t="str">
        <f>[91]Outubro!$I$36</f>
        <v>*</v>
      </c>
      <c r="AJ32" t="s">
        <v>35</v>
      </c>
    </row>
    <row r="33" spans="1:39" s="5" customFormat="1" x14ac:dyDescent="0.2">
      <c r="A33" s="71" t="s">
        <v>12</v>
      </c>
      <c r="B33" s="87" t="str">
        <f>[92]Outubro!$I$5</f>
        <v>*</v>
      </c>
      <c r="C33" s="87" t="str">
        <f>[92]Outubro!$I$6</f>
        <v>*</v>
      </c>
      <c r="D33" s="87" t="str">
        <f>[92]Outubro!$I$7</f>
        <v>*</v>
      </c>
      <c r="E33" s="87" t="str">
        <f>[92]Outubro!$I$8</f>
        <v>*</v>
      </c>
      <c r="F33" s="87" t="str">
        <f>[92]Outubro!$I$9</f>
        <v>*</v>
      </c>
      <c r="G33" s="87" t="str">
        <f>[92]Outubro!$I$10</f>
        <v>*</v>
      </c>
      <c r="H33" s="87" t="str">
        <f>[92]Outubro!$I$11</f>
        <v>*</v>
      </c>
      <c r="I33" s="87" t="str">
        <f>[92]Outubro!$I$12</f>
        <v>*</v>
      </c>
      <c r="J33" s="87" t="str">
        <f>[92]Outubro!$I$13</f>
        <v>*</v>
      </c>
      <c r="K33" s="87" t="str">
        <f>[92]Outubro!$I$14</f>
        <v>*</v>
      </c>
      <c r="L33" s="87" t="str">
        <f>[92]Outubro!$I$15</f>
        <v>*</v>
      </c>
      <c r="M33" s="87" t="str">
        <f>[92]Outubro!$I$16</f>
        <v>*</v>
      </c>
      <c r="N33" s="87" t="str">
        <f>[92]Outubro!$I$17</f>
        <v>*</v>
      </c>
      <c r="O33" s="87" t="str">
        <f>[92]Outubro!$I$18</f>
        <v>*</v>
      </c>
      <c r="P33" s="87" t="str">
        <f>[92]Outubro!$I$19</f>
        <v>*</v>
      </c>
      <c r="Q33" s="87" t="str">
        <f>[92]Outubro!$I$20</f>
        <v>*</v>
      </c>
      <c r="R33" s="87" t="str">
        <f>[92]Outubro!$I$21</f>
        <v>*</v>
      </c>
      <c r="S33" s="87" t="str">
        <f>[92]Outubro!$I$22</f>
        <v>*</v>
      </c>
      <c r="T33" s="87" t="str">
        <f>[92]Outubro!$I$23</f>
        <v>*</v>
      </c>
      <c r="U33" s="87" t="str">
        <f>[92]Outubro!$I$24</f>
        <v>*</v>
      </c>
      <c r="V33" s="87" t="str">
        <f>[92]Outubro!$I$25</f>
        <v>*</v>
      </c>
      <c r="W33" s="87" t="str">
        <f>[92]Outubro!$I$26</f>
        <v>*</v>
      </c>
      <c r="X33" s="87" t="str">
        <f>[92]Outubro!$I$27</f>
        <v>*</v>
      </c>
      <c r="Y33" s="87" t="str">
        <f>[92]Outubro!$I$28</f>
        <v>*</v>
      </c>
      <c r="Z33" s="87" t="str">
        <f>[92]Outubro!$I$29</f>
        <v>*</v>
      </c>
      <c r="AA33" s="87" t="str">
        <f>[92]Outubro!$I$30</f>
        <v>*</v>
      </c>
      <c r="AB33" s="87" t="str">
        <f>[92]Outubro!$I$31</f>
        <v>*</v>
      </c>
      <c r="AC33" s="87" t="str">
        <f>[92]Outubro!$I$32</f>
        <v>*</v>
      </c>
      <c r="AD33" s="87" t="str">
        <f>[92]Outubro!$I$33</f>
        <v>*</v>
      </c>
      <c r="AE33" s="87" t="str">
        <f>[92]Outubro!$I$34</f>
        <v>*</v>
      </c>
      <c r="AF33" s="87" t="str">
        <f>[92]Outubro!$I$35</f>
        <v>*</v>
      </c>
      <c r="AG33" s="81" t="str">
        <f>[92]Outubro!$I$36</f>
        <v>*</v>
      </c>
      <c r="AK33" s="5" t="s">
        <v>35</v>
      </c>
      <c r="AM33" s="5" t="s">
        <v>35</v>
      </c>
    </row>
    <row r="34" spans="1:39" x14ac:dyDescent="0.2">
      <c r="A34" s="71" t="s">
        <v>13</v>
      </c>
      <c r="B34" s="84" t="str">
        <f>[93]Outubro!$I$5</f>
        <v>*</v>
      </c>
      <c r="C34" s="84" t="str">
        <f>[93]Outubro!$I$6</f>
        <v>*</v>
      </c>
      <c r="D34" s="84" t="str">
        <f>[93]Outubro!$I$7</f>
        <v>*</v>
      </c>
      <c r="E34" s="84" t="str">
        <f>[93]Outubro!$I$8</f>
        <v>*</v>
      </c>
      <c r="F34" s="84" t="str">
        <f>[93]Outubro!$I$9</f>
        <v>*</v>
      </c>
      <c r="G34" s="84" t="str">
        <f>[93]Outubro!$I$10</f>
        <v>*</v>
      </c>
      <c r="H34" s="84" t="str">
        <f>[93]Outubro!$I$11</f>
        <v>*</v>
      </c>
      <c r="I34" s="84" t="str">
        <f>[93]Outubro!$I$12</f>
        <v>*</v>
      </c>
      <c r="J34" s="84" t="str">
        <f>[93]Outubro!$I$13</f>
        <v>*</v>
      </c>
      <c r="K34" s="84" t="str">
        <f>[93]Outubro!$I$14</f>
        <v>*</v>
      </c>
      <c r="L34" s="84" t="str">
        <f>[93]Outubro!$I$15</f>
        <v>*</v>
      </c>
      <c r="M34" s="84" t="str">
        <f>[93]Outubro!$I$16</f>
        <v>*</v>
      </c>
      <c r="N34" s="84" t="str">
        <f>[93]Outubro!$I$17</f>
        <v>*</v>
      </c>
      <c r="O34" s="84" t="str">
        <f>[93]Outubro!$I$18</f>
        <v>*</v>
      </c>
      <c r="P34" s="84" t="str">
        <f>[93]Outubro!$I$19</f>
        <v>*</v>
      </c>
      <c r="Q34" s="84" t="str">
        <f>[93]Outubro!$I$20</f>
        <v>*</v>
      </c>
      <c r="R34" s="84" t="str">
        <f>[93]Outubro!$I$21</f>
        <v>*</v>
      </c>
      <c r="S34" s="84" t="str">
        <f>[93]Outubro!$I$22</f>
        <v>*</v>
      </c>
      <c r="T34" s="84" t="str">
        <f>[93]Outubro!$I$23</f>
        <v>*</v>
      </c>
      <c r="U34" s="84" t="str">
        <f>[93]Outubro!$I$24</f>
        <v>*</v>
      </c>
      <c r="V34" s="84" t="str">
        <f>[93]Outubro!$I$25</f>
        <v>*</v>
      </c>
      <c r="W34" s="84" t="str">
        <f>[93]Outubro!$I$26</f>
        <v>*</v>
      </c>
      <c r="X34" s="84" t="str">
        <f>[93]Outubro!$I$27</f>
        <v>*</v>
      </c>
      <c r="Y34" s="84" t="str">
        <f>[93]Outubro!$I$28</f>
        <v>*</v>
      </c>
      <c r="Z34" s="84" t="str">
        <f>[93]Outubro!$I$29</f>
        <v>*</v>
      </c>
      <c r="AA34" s="84" t="str">
        <f>[93]Outubro!$I$30</f>
        <v>*</v>
      </c>
      <c r="AB34" s="84" t="str">
        <f>[93]Outubro!$I$31</f>
        <v>*</v>
      </c>
      <c r="AC34" s="84" t="str">
        <f>[93]Outubro!$I$32</f>
        <v>*</v>
      </c>
      <c r="AD34" s="84" t="str">
        <f>[93]Outubro!$I$33</f>
        <v>*</v>
      </c>
      <c r="AE34" s="84" t="str">
        <f>[93]Outubro!$I$34</f>
        <v>*</v>
      </c>
      <c r="AF34" s="84" t="str">
        <f>[93]Outubro!$I$35</f>
        <v>*</v>
      </c>
      <c r="AG34" s="86" t="str">
        <f>[93]Outubro!$I$36</f>
        <v>*</v>
      </c>
      <c r="AJ34" t="s">
        <v>35</v>
      </c>
      <c r="AK34" t="s">
        <v>35</v>
      </c>
      <c r="AL34" t="s">
        <v>35</v>
      </c>
    </row>
    <row r="35" spans="1:39" x14ac:dyDescent="0.2">
      <c r="A35" s="71" t="s">
        <v>144</v>
      </c>
      <c r="B35" s="87" t="str">
        <f>[94]Outubro!$I$5</f>
        <v>*</v>
      </c>
      <c r="C35" s="87" t="str">
        <f>[94]Outubro!$I$6</f>
        <v>*</v>
      </c>
      <c r="D35" s="87" t="str">
        <f>[94]Outubro!$I$7</f>
        <v>*</v>
      </c>
      <c r="E35" s="87" t="str">
        <f>[94]Outubro!$I$8</f>
        <v>*</v>
      </c>
      <c r="F35" s="87" t="str">
        <f>[94]Outubro!$I$9</f>
        <v>*</v>
      </c>
      <c r="G35" s="87" t="str">
        <f>[94]Outubro!$I$10</f>
        <v>*</v>
      </c>
      <c r="H35" s="87" t="str">
        <f>[94]Outubro!$I$11</f>
        <v>*</v>
      </c>
      <c r="I35" s="87" t="str">
        <f>[94]Outubro!$I$12</f>
        <v>*</v>
      </c>
      <c r="J35" s="87" t="str">
        <f>[94]Outubro!$I$13</f>
        <v>*</v>
      </c>
      <c r="K35" s="87" t="str">
        <f>[94]Outubro!$I$14</f>
        <v>*</v>
      </c>
      <c r="L35" s="87" t="str">
        <f>[94]Outubro!$I$15</f>
        <v>*</v>
      </c>
      <c r="M35" s="87" t="str">
        <f>[94]Outubro!$I$16</f>
        <v>*</v>
      </c>
      <c r="N35" s="87" t="str">
        <f>[94]Outubro!$I$17</f>
        <v>*</v>
      </c>
      <c r="O35" s="87" t="str">
        <f>[94]Outubro!$I$18</f>
        <v>*</v>
      </c>
      <c r="P35" s="87" t="str">
        <f>[94]Outubro!$I$19</f>
        <v>*</v>
      </c>
      <c r="Q35" s="87" t="str">
        <f>[94]Outubro!$I$20</f>
        <v>*</v>
      </c>
      <c r="R35" s="87" t="str">
        <f>[94]Outubro!$I$21</f>
        <v>*</v>
      </c>
      <c r="S35" s="87" t="str">
        <f>[94]Outubro!$I$22</f>
        <v>*</v>
      </c>
      <c r="T35" s="84" t="str">
        <f>[94]Outubro!$I$23</f>
        <v>*</v>
      </c>
      <c r="U35" s="84" t="str">
        <f>[94]Outubro!$I$24</f>
        <v>*</v>
      </c>
      <c r="V35" s="84" t="str">
        <f>[94]Outubro!$I$25</f>
        <v>*</v>
      </c>
      <c r="W35" s="84" t="str">
        <f>[94]Outubro!$I$26</f>
        <v>*</v>
      </c>
      <c r="X35" s="84" t="str">
        <f>[94]Outubro!$I$27</f>
        <v>*</v>
      </c>
      <c r="Y35" s="84" t="str">
        <f>[94]Outubro!$I$28</f>
        <v>*</v>
      </c>
      <c r="Z35" s="84" t="str">
        <f>[94]Outubro!$I$29</f>
        <v>*</v>
      </c>
      <c r="AA35" s="84" t="str">
        <f>[94]Outubro!$I$30</f>
        <v>*</v>
      </c>
      <c r="AB35" s="84" t="str">
        <f>[94]Outubro!$I$31</f>
        <v>*</v>
      </c>
      <c r="AC35" s="84" t="str">
        <f>[94]Outubro!$I$32</f>
        <v>*</v>
      </c>
      <c r="AD35" s="84" t="str">
        <f>[94]Outubro!$I$33</f>
        <v>*</v>
      </c>
      <c r="AE35" s="84" t="str">
        <f>[94]Outubro!$I$34</f>
        <v>*</v>
      </c>
      <c r="AF35" s="84" t="str">
        <f>[94]Outubro!$I$35</f>
        <v>*</v>
      </c>
      <c r="AG35" s="89" t="str">
        <f>[94]Outubro!$I$36</f>
        <v>*</v>
      </c>
      <c r="AK35" t="s">
        <v>35</v>
      </c>
    </row>
    <row r="36" spans="1:39" x14ac:dyDescent="0.2">
      <c r="A36" s="71" t="s">
        <v>117</v>
      </c>
      <c r="B36" s="87" t="str">
        <f>[95]Outubro!$I$5</f>
        <v>*</v>
      </c>
      <c r="C36" s="87" t="str">
        <f>[95]Outubro!$I$6</f>
        <v>*</v>
      </c>
      <c r="D36" s="87" t="str">
        <f>[95]Outubro!$I$7</f>
        <v>*</v>
      </c>
      <c r="E36" s="87" t="str">
        <f>[95]Outubro!$I$8</f>
        <v>*</v>
      </c>
      <c r="F36" s="87" t="str">
        <f>[95]Outubro!$I$9</f>
        <v>*</v>
      </c>
      <c r="G36" s="87" t="str">
        <f>[95]Outubro!$I$10</f>
        <v>*</v>
      </c>
      <c r="H36" s="87" t="str">
        <f>[95]Outubro!$I$11</f>
        <v>*</v>
      </c>
      <c r="I36" s="87" t="str">
        <f>[95]Outubro!$I$12</f>
        <v>*</v>
      </c>
      <c r="J36" s="87" t="str">
        <f>[95]Outubro!$I$13</f>
        <v>*</v>
      </c>
      <c r="K36" s="87" t="str">
        <f>[95]Outubro!$I$14</f>
        <v>*</v>
      </c>
      <c r="L36" s="87" t="str">
        <f>[95]Outubro!$I$15</f>
        <v>*</v>
      </c>
      <c r="M36" s="87" t="str">
        <f>[95]Outubro!$I$16</f>
        <v>*</v>
      </c>
      <c r="N36" s="87" t="str">
        <f>[95]Outubro!$I$17</f>
        <v>*</v>
      </c>
      <c r="O36" s="87" t="str">
        <f>[95]Outubro!$I$18</f>
        <v>*</v>
      </c>
      <c r="P36" s="87" t="str">
        <f>[95]Outubro!$I$19</f>
        <v>*</v>
      </c>
      <c r="Q36" s="84" t="str">
        <f>[95]Outubro!$I$20</f>
        <v>*</v>
      </c>
      <c r="R36" s="84" t="str">
        <f>[95]Outubro!$I$21</f>
        <v>*</v>
      </c>
      <c r="S36" s="84" t="str">
        <f>[95]Outubro!$I$22</f>
        <v>*</v>
      </c>
      <c r="T36" s="84" t="str">
        <f>[95]Outubro!$I$23</f>
        <v>*</v>
      </c>
      <c r="U36" s="84" t="str">
        <f>[95]Outubro!$I$24</f>
        <v>*</v>
      </c>
      <c r="V36" s="84" t="str">
        <f>[95]Outubro!$I$25</f>
        <v>*</v>
      </c>
      <c r="W36" s="84" t="str">
        <f>[95]Outubro!$I$26</f>
        <v>*</v>
      </c>
      <c r="X36" s="84" t="str">
        <f>[95]Outubro!$I$27</f>
        <v>*</v>
      </c>
      <c r="Y36" s="84" t="str">
        <f>[95]Outubro!$I$28</f>
        <v>*</v>
      </c>
      <c r="Z36" s="84" t="str">
        <f>[95]Outubro!$I$29</f>
        <v>*</v>
      </c>
      <c r="AA36" s="84" t="str">
        <f>[95]Outubro!$I$30</f>
        <v>*</v>
      </c>
      <c r="AB36" s="84" t="str">
        <f>[95]Outubro!$I$31</f>
        <v>*</v>
      </c>
      <c r="AC36" s="84" t="str">
        <f>[95]Outubro!$I$32</f>
        <v>*</v>
      </c>
      <c r="AD36" s="84" t="str">
        <f>[95]Outubro!$I$33</f>
        <v>*</v>
      </c>
      <c r="AE36" s="84" t="str">
        <f>[95]Outubro!$I$34</f>
        <v>*</v>
      </c>
      <c r="AF36" s="84" t="str">
        <f>[95]Outubro!$I$35</f>
        <v>*</v>
      </c>
      <c r="AG36" s="89" t="str">
        <f>[95]Outubro!$I$36</f>
        <v>*</v>
      </c>
      <c r="AJ36" t="s">
        <v>35</v>
      </c>
      <c r="AK36" t="s">
        <v>35</v>
      </c>
    </row>
    <row r="37" spans="1:39" x14ac:dyDescent="0.2">
      <c r="A37" s="71" t="s">
        <v>14</v>
      </c>
      <c r="B37" s="87" t="str">
        <f>[96]Outubro!$I$5</f>
        <v>*</v>
      </c>
      <c r="C37" s="87" t="str">
        <f>[96]Outubro!$I$6</f>
        <v>*</v>
      </c>
      <c r="D37" s="87" t="str">
        <f>[96]Outubro!$I$7</f>
        <v>*</v>
      </c>
      <c r="E37" s="87" t="str">
        <f>[96]Outubro!$I$8</f>
        <v>*</v>
      </c>
      <c r="F37" s="87" t="str">
        <f>[96]Outubro!$I$9</f>
        <v>*</v>
      </c>
      <c r="G37" s="87" t="str">
        <f>[96]Outubro!$I$10</f>
        <v>*</v>
      </c>
      <c r="H37" s="87" t="str">
        <f>[96]Outubro!$I$11</f>
        <v>*</v>
      </c>
      <c r="I37" s="87" t="str">
        <f>[96]Outubro!$I$12</f>
        <v>*</v>
      </c>
      <c r="J37" s="87" t="str">
        <f>[96]Outubro!$I$13</f>
        <v>*</v>
      </c>
      <c r="K37" s="87" t="str">
        <f>[96]Outubro!$I$14</f>
        <v>*</v>
      </c>
      <c r="L37" s="87" t="str">
        <f>[96]Outubro!$I$15</f>
        <v>*</v>
      </c>
      <c r="M37" s="87" t="str">
        <f>[96]Outubro!$I$16</f>
        <v>*</v>
      </c>
      <c r="N37" s="87" t="str">
        <f>[96]Outubro!$I$17</f>
        <v>*</v>
      </c>
      <c r="O37" s="87" t="str">
        <f>[96]Outubro!$I$18</f>
        <v>*</v>
      </c>
      <c r="P37" s="87" t="str">
        <f>[96]Outubro!$I$19</f>
        <v>*</v>
      </c>
      <c r="Q37" s="87" t="str">
        <f>[96]Outubro!$I$20</f>
        <v>*</v>
      </c>
      <c r="R37" s="87" t="str">
        <f>[96]Outubro!$I$21</f>
        <v>*</v>
      </c>
      <c r="S37" s="87" t="str">
        <f>[96]Outubro!$I$22</f>
        <v>*</v>
      </c>
      <c r="T37" s="87" t="str">
        <f>[96]Outubro!$I$23</f>
        <v>*</v>
      </c>
      <c r="U37" s="87" t="str">
        <f>[96]Outubro!$I$24</f>
        <v>*</v>
      </c>
      <c r="V37" s="87" t="str">
        <f>[96]Outubro!$I$25</f>
        <v>*</v>
      </c>
      <c r="W37" s="87" t="str">
        <f>[96]Outubro!$I$26</f>
        <v>*</v>
      </c>
      <c r="X37" s="87" t="str">
        <f>[96]Outubro!$I$27</f>
        <v>*</v>
      </c>
      <c r="Y37" s="87" t="str">
        <f>[96]Outubro!$I$28</f>
        <v>*</v>
      </c>
      <c r="Z37" s="87" t="str">
        <f>[96]Outubro!$I$29</f>
        <v>*</v>
      </c>
      <c r="AA37" s="87" t="str">
        <f>[96]Outubro!$I$30</f>
        <v>*</v>
      </c>
      <c r="AB37" s="87" t="str">
        <f>[96]Outubro!$I$31</f>
        <v>*</v>
      </c>
      <c r="AC37" s="87" t="str">
        <f>[96]Outubro!$I$32</f>
        <v>*</v>
      </c>
      <c r="AD37" s="87" t="str">
        <f>[96]Outubro!$I$33</f>
        <v>*</v>
      </c>
      <c r="AE37" s="87" t="str">
        <f>[96]Outubro!$I$34</f>
        <v>*</v>
      </c>
      <c r="AF37" s="87" t="str">
        <f>[96]Outubro!$I$35</f>
        <v>*</v>
      </c>
      <c r="AG37" s="81" t="str">
        <f>[96]Outubro!$I$36</f>
        <v>*</v>
      </c>
      <c r="AK37" t="s">
        <v>35</v>
      </c>
    </row>
    <row r="38" spans="1:39" x14ac:dyDescent="0.2">
      <c r="A38" s="71" t="s">
        <v>145</v>
      </c>
      <c r="B38" s="11" t="str">
        <f>[97]Outubro!$I$5</f>
        <v>*</v>
      </c>
      <c r="C38" s="11" t="str">
        <f>[97]Outubro!$I$6</f>
        <v>*</v>
      </c>
      <c r="D38" s="11" t="str">
        <f>[97]Outubro!$I$7</f>
        <v>*</v>
      </c>
      <c r="E38" s="11" t="str">
        <f>[97]Outubro!$I$8</f>
        <v>*</v>
      </c>
      <c r="F38" s="11" t="str">
        <f>[97]Outubro!$I$9</f>
        <v>*</v>
      </c>
      <c r="G38" s="11" t="str">
        <f>[97]Outubro!$I$10</f>
        <v>*</v>
      </c>
      <c r="H38" s="11" t="str">
        <f>[97]Outubro!$I$11</f>
        <v>*</v>
      </c>
      <c r="I38" s="11" t="str">
        <f>[97]Outubro!$I$12</f>
        <v>*</v>
      </c>
      <c r="J38" s="11" t="str">
        <f>[97]Outubro!$I$13</f>
        <v>*</v>
      </c>
      <c r="K38" s="11" t="str">
        <f>[97]Outubro!$I$14</f>
        <v>*</v>
      </c>
      <c r="L38" s="11" t="str">
        <f>[97]Outubro!$I$15</f>
        <v>*</v>
      </c>
      <c r="M38" s="11" t="str">
        <f>[97]Outubro!$I$16</f>
        <v>*</v>
      </c>
      <c r="N38" s="11" t="str">
        <f>[97]Outubro!$I$17</f>
        <v>*</v>
      </c>
      <c r="O38" s="11" t="str">
        <f>[97]Outubro!$I$18</f>
        <v>*</v>
      </c>
      <c r="P38" s="11" t="str">
        <f>[97]Outubro!$I$19</f>
        <v>*</v>
      </c>
      <c r="Q38" s="84" t="str">
        <f>[97]Outubro!$I$20</f>
        <v>*</v>
      </c>
      <c r="R38" s="84" t="str">
        <f>[97]Outubro!$I$21</f>
        <v>*</v>
      </c>
      <c r="S38" s="84" t="str">
        <f>[97]Outubro!$I$22</f>
        <v>*</v>
      </c>
      <c r="T38" s="84" t="str">
        <f>[97]Outubro!$I$23</f>
        <v>*</v>
      </c>
      <c r="U38" s="84" t="str">
        <f>[97]Outubro!$I$24</f>
        <v>*</v>
      </c>
      <c r="V38" s="84" t="str">
        <f>[97]Outubro!$I$25</f>
        <v>*</v>
      </c>
      <c r="W38" s="84" t="str">
        <f>[97]Outubro!$I$26</f>
        <v>*</v>
      </c>
      <c r="X38" s="84" t="str">
        <f>[97]Outubro!$I$27</f>
        <v>*</v>
      </c>
      <c r="Y38" s="84" t="str">
        <f>[97]Outubro!$I$28</f>
        <v>*</v>
      </c>
      <c r="Z38" s="84" t="str">
        <f>[97]Outubro!$I$29</f>
        <v>*</v>
      </c>
      <c r="AA38" s="84" t="str">
        <f>[97]Outubro!$I$30</f>
        <v>*</v>
      </c>
      <c r="AB38" s="84" t="str">
        <f>[97]Outubro!$I$31</f>
        <v>*</v>
      </c>
      <c r="AC38" s="84" t="str">
        <f>[97]Outubro!$I$32</f>
        <v>*</v>
      </c>
      <c r="AD38" s="84" t="str">
        <f>[97]Outubro!$I$33</f>
        <v>*</v>
      </c>
      <c r="AE38" s="84" t="str">
        <f>[97]Outubro!$I$34</f>
        <v>*</v>
      </c>
      <c r="AF38" s="84" t="str">
        <f>[97]Outubro!$I$35</f>
        <v>*</v>
      </c>
      <c r="AG38" s="89" t="str">
        <f>[97]Outubro!$I$36</f>
        <v>*</v>
      </c>
      <c r="AJ38" t="s">
        <v>35</v>
      </c>
      <c r="AK38" t="s">
        <v>35</v>
      </c>
    </row>
    <row r="39" spans="1:39" x14ac:dyDescent="0.2">
      <c r="A39" s="71" t="s">
        <v>15</v>
      </c>
      <c r="B39" s="87" t="str">
        <f>[98]Outubro!$I$5</f>
        <v>*</v>
      </c>
      <c r="C39" s="87" t="str">
        <f>[98]Outubro!$I$6</f>
        <v>*</v>
      </c>
      <c r="D39" s="87" t="str">
        <f>[98]Outubro!$I$7</f>
        <v>*</v>
      </c>
      <c r="E39" s="87" t="str">
        <f>[98]Outubro!$I$8</f>
        <v>*</v>
      </c>
      <c r="F39" s="87" t="str">
        <f>[98]Outubro!$I$9</f>
        <v>*</v>
      </c>
      <c r="G39" s="87" t="str">
        <f>[98]Outubro!$I$10</f>
        <v>*</v>
      </c>
      <c r="H39" s="87" t="str">
        <f>[98]Outubro!$I$11</f>
        <v>*</v>
      </c>
      <c r="I39" s="87" t="str">
        <f>[98]Outubro!$I$12</f>
        <v>*</v>
      </c>
      <c r="J39" s="87" t="str">
        <f>[98]Outubro!$I$13</f>
        <v>*</v>
      </c>
      <c r="K39" s="87" t="str">
        <f>[98]Outubro!$I$14</f>
        <v>*</v>
      </c>
      <c r="L39" s="87" t="str">
        <f>[98]Outubro!$I$15</f>
        <v>*</v>
      </c>
      <c r="M39" s="87" t="str">
        <f>[98]Outubro!$I$16</f>
        <v>*</v>
      </c>
      <c r="N39" s="87" t="str">
        <f>[98]Outubro!$I$17</f>
        <v>*</v>
      </c>
      <c r="O39" s="87" t="str">
        <f>[98]Outubro!$I$18</f>
        <v>*</v>
      </c>
      <c r="P39" s="87" t="str">
        <f>[98]Outubro!$I$19</f>
        <v>*</v>
      </c>
      <c r="Q39" s="87" t="str">
        <f>[98]Outubro!$I$20</f>
        <v>*</v>
      </c>
      <c r="R39" s="87" t="str">
        <f>[98]Outubro!$I$21</f>
        <v>*</v>
      </c>
      <c r="S39" s="87" t="str">
        <f>[98]Outubro!$I$22</f>
        <v>*</v>
      </c>
      <c r="T39" s="87" t="str">
        <f>[98]Outubro!$I$23</f>
        <v>*</v>
      </c>
      <c r="U39" s="87" t="str">
        <f>[98]Outubro!$I$24</f>
        <v>*</v>
      </c>
      <c r="V39" s="87" t="str">
        <f>[98]Outubro!$I$25</f>
        <v>*</v>
      </c>
      <c r="W39" s="87" t="str">
        <f>[98]Outubro!$I$26</f>
        <v>*</v>
      </c>
      <c r="X39" s="87" t="str">
        <f>[98]Outubro!$I$27</f>
        <v>*</v>
      </c>
      <c r="Y39" s="87" t="str">
        <f>[98]Outubro!$I$28</f>
        <v>*</v>
      </c>
      <c r="Z39" s="87" t="str">
        <f>[98]Outubro!$I$29</f>
        <v>*</v>
      </c>
      <c r="AA39" s="87" t="str">
        <f>[98]Outubro!$I$30</f>
        <v>*</v>
      </c>
      <c r="AB39" s="87" t="str">
        <f>[98]Outubro!$I$31</f>
        <v>*</v>
      </c>
      <c r="AC39" s="87" t="str">
        <f>[98]Outubro!$I$32</f>
        <v>*</v>
      </c>
      <c r="AD39" s="87" t="str">
        <f>[98]Outubro!$I$33</f>
        <v>*</v>
      </c>
      <c r="AE39" s="87" t="str">
        <f>[98]Outubro!$I$34</f>
        <v>*</v>
      </c>
      <c r="AF39" s="87" t="str">
        <f>[98]Outubro!$I$35</f>
        <v>*</v>
      </c>
      <c r="AG39" s="81" t="str">
        <f>[98]Outubro!$I$36</f>
        <v>*</v>
      </c>
      <c r="AH39" s="12" t="s">
        <v>35</v>
      </c>
      <c r="AK39" t="s">
        <v>35</v>
      </c>
    </row>
    <row r="40" spans="1:39" x14ac:dyDescent="0.2">
      <c r="A40" s="71" t="s">
        <v>16</v>
      </c>
      <c r="B40" s="88" t="str">
        <f>[99]Outubro!$I$5</f>
        <v>*</v>
      </c>
      <c r="C40" s="88" t="str">
        <f>[99]Outubro!$I$6</f>
        <v>*</v>
      </c>
      <c r="D40" s="88" t="str">
        <f>[99]Outubro!$I$7</f>
        <v>*</v>
      </c>
      <c r="E40" s="88" t="str">
        <f>[99]Outubro!$I$8</f>
        <v>*</v>
      </c>
      <c r="F40" s="88" t="str">
        <f>[99]Outubro!$I$9</f>
        <v>*</v>
      </c>
      <c r="G40" s="88" t="str">
        <f>[99]Outubro!$I$10</f>
        <v>*</v>
      </c>
      <c r="H40" s="88" t="str">
        <f>[99]Outubro!$I$11</f>
        <v>*</v>
      </c>
      <c r="I40" s="88" t="str">
        <f>[99]Outubro!$I$12</f>
        <v>*</v>
      </c>
      <c r="J40" s="88" t="str">
        <f>[99]Outubro!$I$13</f>
        <v>*</v>
      </c>
      <c r="K40" s="88" t="str">
        <f>[99]Outubro!$I$14</f>
        <v>*</v>
      </c>
      <c r="L40" s="88" t="str">
        <f>[99]Outubro!$I$15</f>
        <v>*</v>
      </c>
      <c r="M40" s="88" t="str">
        <f>[99]Outubro!$I$16</f>
        <v>*</v>
      </c>
      <c r="N40" s="88" t="str">
        <f>[99]Outubro!$I$17</f>
        <v>*</v>
      </c>
      <c r="O40" s="88" t="str">
        <f>[99]Outubro!$I$18</f>
        <v>*</v>
      </c>
      <c r="P40" s="88" t="str">
        <f>[99]Outubro!$I$19</f>
        <v>*</v>
      </c>
      <c r="Q40" s="88" t="str">
        <f>[99]Outubro!$I$20</f>
        <v>*</v>
      </c>
      <c r="R40" s="88" t="str">
        <f>[99]Outubro!$I$21</f>
        <v>*</v>
      </c>
      <c r="S40" s="88" t="str">
        <f>[99]Outubro!$I$22</f>
        <v>*</v>
      </c>
      <c r="T40" s="88" t="str">
        <f>[99]Outubro!$I$23</f>
        <v>*</v>
      </c>
      <c r="U40" s="88" t="str">
        <f>[99]Outubro!$I$24</f>
        <v>*</v>
      </c>
      <c r="V40" s="88" t="str">
        <f>[99]Outubro!$I$25</f>
        <v>*</v>
      </c>
      <c r="W40" s="88" t="str">
        <f>[99]Outubro!$I$26</f>
        <v>*</v>
      </c>
      <c r="X40" s="88" t="str">
        <f>[99]Outubro!$I$27</f>
        <v>*</v>
      </c>
      <c r="Y40" s="88" t="str">
        <f>[99]Outubro!$I$28</f>
        <v>*</v>
      </c>
      <c r="Z40" s="88" t="str">
        <f>[99]Outubro!$I$29</f>
        <v>*</v>
      </c>
      <c r="AA40" s="88" t="str">
        <f>[99]Outubro!$I$30</f>
        <v>*</v>
      </c>
      <c r="AB40" s="88" t="str">
        <f>[99]Outubro!$I$31</f>
        <v>*</v>
      </c>
      <c r="AC40" s="88" t="str">
        <f>[99]Outubro!$I$32</f>
        <v>*</v>
      </c>
      <c r="AD40" s="88" t="str">
        <f>[99]Outubro!$I$33</f>
        <v>*</v>
      </c>
      <c r="AE40" s="88" t="str">
        <f>[99]Outubro!$I$34</f>
        <v>*</v>
      </c>
      <c r="AF40" s="88" t="str">
        <f>[99]Outubro!$I$35</f>
        <v>*</v>
      </c>
      <c r="AG40" s="81" t="str">
        <f>[99]Outubro!$I$36</f>
        <v>*</v>
      </c>
      <c r="AI40" t="s">
        <v>35</v>
      </c>
      <c r="AJ40" t="s">
        <v>35</v>
      </c>
    </row>
    <row r="41" spans="1:39" x14ac:dyDescent="0.2">
      <c r="A41" s="71" t="s">
        <v>146</v>
      </c>
      <c r="B41" s="87" t="str">
        <f>[100]Outubro!$I$5</f>
        <v>*</v>
      </c>
      <c r="C41" s="87" t="str">
        <f>[100]Outubro!$I$6</f>
        <v>*</v>
      </c>
      <c r="D41" s="87" t="str">
        <f>[100]Outubro!$I$7</f>
        <v>*</v>
      </c>
      <c r="E41" s="87" t="str">
        <f>[100]Outubro!$I$8</f>
        <v>*</v>
      </c>
      <c r="F41" s="87" t="str">
        <f>[100]Outubro!$I$9</f>
        <v>*</v>
      </c>
      <c r="G41" s="87" t="str">
        <f>[100]Outubro!$I$10</f>
        <v>*</v>
      </c>
      <c r="H41" s="87" t="str">
        <f>[100]Outubro!$I$11</f>
        <v>*</v>
      </c>
      <c r="I41" s="87" t="str">
        <f>[100]Outubro!$I$12</f>
        <v>*</v>
      </c>
      <c r="J41" s="87" t="str">
        <f>[100]Outubro!$I$13</f>
        <v>*</v>
      </c>
      <c r="K41" s="87" t="str">
        <f>[100]Outubro!$I$14</f>
        <v>*</v>
      </c>
      <c r="L41" s="87" t="str">
        <f>[100]Outubro!$I$15</f>
        <v>*</v>
      </c>
      <c r="M41" s="87" t="str">
        <f>[100]Outubro!$I$16</f>
        <v>*</v>
      </c>
      <c r="N41" s="87" t="str">
        <f>[100]Outubro!$I$17</f>
        <v>*</v>
      </c>
      <c r="O41" s="87" t="str">
        <f>[100]Outubro!$I$18</f>
        <v>*</v>
      </c>
      <c r="P41" s="87" t="str">
        <f>[100]Outubro!$I$19</f>
        <v>*</v>
      </c>
      <c r="Q41" s="87" t="str">
        <f>[100]Outubro!$I$20</f>
        <v>*</v>
      </c>
      <c r="R41" s="87" t="str">
        <f>[100]Outubro!$I$21</f>
        <v>*</v>
      </c>
      <c r="S41" s="87" t="str">
        <f>[100]Outubro!$I$22</f>
        <v>*</v>
      </c>
      <c r="T41" s="84" t="str">
        <f>[100]Outubro!$I$23</f>
        <v>*</v>
      </c>
      <c r="U41" s="84" t="str">
        <f>[100]Outubro!$I$24</f>
        <v>*</v>
      </c>
      <c r="V41" s="84" t="str">
        <f>[100]Outubro!$I$25</f>
        <v>*</v>
      </c>
      <c r="W41" s="84" t="str">
        <f>[100]Outubro!$I$26</f>
        <v>*</v>
      </c>
      <c r="X41" s="84" t="str">
        <f>[100]Outubro!$I$27</f>
        <v>*</v>
      </c>
      <c r="Y41" s="84" t="str">
        <f>[100]Outubro!$I$28</f>
        <v>*</v>
      </c>
      <c r="Z41" s="84" t="str">
        <f>[100]Outubro!$I$29</f>
        <v>*</v>
      </c>
      <c r="AA41" s="84" t="str">
        <f>[100]Outubro!$I$30</f>
        <v>*</v>
      </c>
      <c r="AB41" s="84" t="str">
        <f>[100]Outubro!$I$31</f>
        <v>*</v>
      </c>
      <c r="AC41" s="84" t="str">
        <f>[100]Outubro!$I$32</f>
        <v>*</v>
      </c>
      <c r="AD41" s="84" t="str">
        <f>[100]Outubro!$I$33</f>
        <v>*</v>
      </c>
      <c r="AE41" s="84" t="str">
        <f>[100]Outubro!$I$34</f>
        <v>*</v>
      </c>
      <c r="AF41" s="84" t="str">
        <f>[100]Outubro!$I$35</f>
        <v>*</v>
      </c>
      <c r="AG41" s="89" t="str">
        <f>[100]Outubro!$I$36</f>
        <v>*</v>
      </c>
      <c r="AJ41" t="s">
        <v>35</v>
      </c>
    </row>
    <row r="42" spans="1:39" x14ac:dyDescent="0.2">
      <c r="A42" s="71" t="s">
        <v>17</v>
      </c>
      <c r="B42" s="87" t="str">
        <f>[101]Outubro!$I$5</f>
        <v>*</v>
      </c>
      <c r="C42" s="87" t="str">
        <f>[101]Outubro!$I$6</f>
        <v>*</v>
      </c>
      <c r="D42" s="87" t="str">
        <f>[101]Outubro!$I$7</f>
        <v>*</v>
      </c>
      <c r="E42" s="87" t="str">
        <f>[101]Outubro!$I$8</f>
        <v>*</v>
      </c>
      <c r="F42" s="87" t="str">
        <f>[101]Outubro!$I$9</f>
        <v>*</v>
      </c>
      <c r="G42" s="87" t="str">
        <f>[101]Outubro!$I$10</f>
        <v>*</v>
      </c>
      <c r="H42" s="87" t="str">
        <f>[101]Outubro!$I$11</f>
        <v>*</v>
      </c>
      <c r="I42" s="87" t="str">
        <f>[101]Outubro!$I$12</f>
        <v>*</v>
      </c>
      <c r="J42" s="87" t="str">
        <f>[101]Outubro!$I$13</f>
        <v>*</v>
      </c>
      <c r="K42" s="87" t="str">
        <f>[101]Outubro!$I$14</f>
        <v>*</v>
      </c>
      <c r="L42" s="87" t="str">
        <f>[101]Outubro!$I$15</f>
        <v>*</v>
      </c>
      <c r="M42" s="87" t="str">
        <f>[101]Outubro!$I$16</f>
        <v>*</v>
      </c>
      <c r="N42" s="87" t="str">
        <f>[101]Outubro!$I$17</f>
        <v>*</v>
      </c>
      <c r="O42" s="87" t="str">
        <f>[101]Outubro!$I$18</f>
        <v>*</v>
      </c>
      <c r="P42" s="87" t="str">
        <f>[101]Outubro!$I$19</f>
        <v>*</v>
      </c>
      <c r="Q42" s="87" t="str">
        <f>[101]Outubro!$I$20</f>
        <v>*</v>
      </c>
      <c r="R42" s="87" t="str">
        <f>[101]Outubro!$I$21</f>
        <v>*</v>
      </c>
      <c r="S42" s="87" t="str">
        <f>[101]Outubro!$I$22</f>
        <v>*</v>
      </c>
      <c r="T42" s="87" t="str">
        <f>[101]Outubro!$I$23</f>
        <v>*</v>
      </c>
      <c r="U42" s="87" t="str">
        <f>[101]Outubro!$I$24</f>
        <v>*</v>
      </c>
      <c r="V42" s="87" t="str">
        <f>[101]Outubro!$I$25</f>
        <v>*</v>
      </c>
      <c r="W42" s="87" t="str">
        <f>[101]Outubro!$I$26</f>
        <v>*</v>
      </c>
      <c r="X42" s="87" t="str">
        <f>[101]Outubro!$I$27</f>
        <v>*</v>
      </c>
      <c r="Y42" s="87" t="str">
        <f>[101]Outubro!$I$28</f>
        <v>*</v>
      </c>
      <c r="Z42" s="87" t="str">
        <f>[101]Outubro!$I$29</f>
        <v>*</v>
      </c>
      <c r="AA42" s="87" t="str">
        <f>[101]Outubro!$I$30</f>
        <v>*</v>
      </c>
      <c r="AB42" s="87" t="str">
        <f>[101]Outubro!$I$31</f>
        <v>*</v>
      </c>
      <c r="AC42" s="87" t="str">
        <f>[101]Outubro!$I$32</f>
        <v>*</v>
      </c>
      <c r="AD42" s="87" t="str">
        <f>[101]Outubro!$I$33</f>
        <v>*</v>
      </c>
      <c r="AE42" s="87" t="str">
        <f>[101]Outubro!$I$34</f>
        <v>*</v>
      </c>
      <c r="AF42" s="87" t="str">
        <f>[101]Outubro!$I$35</f>
        <v>*</v>
      </c>
      <c r="AG42" s="81" t="str">
        <f>[101]Outubro!$I$36</f>
        <v>*</v>
      </c>
    </row>
    <row r="43" spans="1:39" x14ac:dyDescent="0.2">
      <c r="A43" s="71" t="s">
        <v>130</v>
      </c>
      <c r="B43" s="11" t="str">
        <f>[102]Outubro!$I$5</f>
        <v>*</v>
      </c>
      <c r="C43" s="11" t="str">
        <f>[102]Outubro!$I$6</f>
        <v>*</v>
      </c>
      <c r="D43" s="11" t="str">
        <f>[102]Outubro!$I$7</f>
        <v>*</v>
      </c>
      <c r="E43" s="11" t="str">
        <f>[102]Outubro!$I$8</f>
        <v>*</v>
      </c>
      <c r="F43" s="11" t="str">
        <f>[102]Outubro!$I$9</f>
        <v>*</v>
      </c>
      <c r="G43" s="11" t="str">
        <f>[102]Outubro!$I$10</f>
        <v>*</v>
      </c>
      <c r="H43" s="11" t="str">
        <f>[102]Outubro!$I$11</f>
        <v>*</v>
      </c>
      <c r="I43" s="11" t="str">
        <f>[102]Outubro!$I$12</f>
        <v>*</v>
      </c>
      <c r="J43" s="11" t="str">
        <f>[102]Outubro!$I$13</f>
        <v>*</v>
      </c>
      <c r="K43" s="11" t="str">
        <f>[102]Outubro!$I$14</f>
        <v>*</v>
      </c>
      <c r="L43" s="11" t="str">
        <f>[102]Outubro!$I$15</f>
        <v>*</v>
      </c>
      <c r="M43" s="11" t="str">
        <f>[102]Outubro!$I$16</f>
        <v>*</v>
      </c>
      <c r="N43" s="11" t="str">
        <f>[102]Outubro!$I$17</f>
        <v>*</v>
      </c>
      <c r="O43" s="11" t="str">
        <f>[102]Outubro!$I$18</f>
        <v>*</v>
      </c>
      <c r="P43" s="11" t="str">
        <f>[102]Outubro!$I$19</f>
        <v>*</v>
      </c>
      <c r="Q43" s="11" t="str">
        <f>[102]Outubro!$I$20</f>
        <v>*</v>
      </c>
      <c r="R43" s="11" t="str">
        <f>[102]Outubro!$I$21</f>
        <v>*</v>
      </c>
      <c r="S43" s="11" t="str">
        <f>[102]Outubro!$I$22</f>
        <v>*</v>
      </c>
      <c r="T43" s="84" t="str">
        <f>[102]Outubro!$I$23</f>
        <v>*</v>
      </c>
      <c r="U43" s="84" t="str">
        <f>[102]Outubro!$I$24</f>
        <v>*</v>
      </c>
      <c r="V43" s="84" t="str">
        <f>[102]Outubro!$I$25</f>
        <v>*</v>
      </c>
      <c r="W43" s="84" t="str">
        <f>[102]Outubro!$I$26</f>
        <v>*</v>
      </c>
      <c r="X43" s="84" t="str">
        <f>[102]Outubro!$I$27</f>
        <v>*</v>
      </c>
      <c r="Y43" s="84" t="str">
        <f>[102]Outubro!$I$28</f>
        <v>*</v>
      </c>
      <c r="Z43" s="84" t="str">
        <f>[102]Outubro!$I$29</f>
        <v>*</v>
      </c>
      <c r="AA43" s="84" t="str">
        <f>[102]Outubro!$I$30</f>
        <v>*</v>
      </c>
      <c r="AB43" s="84" t="str">
        <f>[102]Outubro!$I$31</f>
        <v>*</v>
      </c>
      <c r="AC43" s="84" t="str">
        <f>[102]Outubro!$I$32</f>
        <v>*</v>
      </c>
      <c r="AD43" s="84" t="str">
        <f>[102]Outubro!$I$33</f>
        <v>*</v>
      </c>
      <c r="AE43" s="84" t="str">
        <f>[102]Outubro!$I$34</f>
        <v>*</v>
      </c>
      <c r="AF43" s="84" t="str">
        <f>[102]Outubro!$I$35</f>
        <v>*</v>
      </c>
      <c r="AG43" s="89" t="str">
        <f>[102]Outubro!$I$36</f>
        <v>*</v>
      </c>
      <c r="AJ43" t="s">
        <v>35</v>
      </c>
      <c r="AK43" t="s">
        <v>35</v>
      </c>
      <c r="AL43" t="s">
        <v>35</v>
      </c>
    </row>
    <row r="44" spans="1:39" x14ac:dyDescent="0.2">
      <c r="A44" s="71" t="s">
        <v>18</v>
      </c>
      <c r="B44" s="87" t="str">
        <f>[103]Outubro!$I$5</f>
        <v>*</v>
      </c>
      <c r="C44" s="87" t="str">
        <f>[103]Outubro!$I$6</f>
        <v>*</v>
      </c>
      <c r="D44" s="87" t="str">
        <f>[103]Outubro!$I$7</f>
        <v>*</v>
      </c>
      <c r="E44" s="87" t="str">
        <f>[103]Outubro!$I$8</f>
        <v>*</v>
      </c>
      <c r="F44" s="87" t="str">
        <f>[103]Outubro!$I$9</f>
        <v>*</v>
      </c>
      <c r="G44" s="87" t="str">
        <f>[103]Outubro!$I$10</f>
        <v>*</v>
      </c>
      <c r="H44" s="87" t="str">
        <f>[103]Outubro!$I$11</f>
        <v>*</v>
      </c>
      <c r="I44" s="87" t="str">
        <f>[103]Outubro!$I$12</f>
        <v>*</v>
      </c>
      <c r="J44" s="87" t="str">
        <f>[103]Outubro!$I$13</f>
        <v>*</v>
      </c>
      <c r="K44" s="87" t="str">
        <f>[103]Outubro!$I$14</f>
        <v>*</v>
      </c>
      <c r="L44" s="87" t="str">
        <f>[103]Outubro!$I$15</f>
        <v>*</v>
      </c>
      <c r="M44" s="87" t="str">
        <f>[103]Outubro!$I$16</f>
        <v>*</v>
      </c>
      <c r="N44" s="87" t="str">
        <f>[103]Outubro!$I$17</f>
        <v>*</v>
      </c>
      <c r="O44" s="87" t="str">
        <f>[103]Outubro!$I$18</f>
        <v>*</v>
      </c>
      <c r="P44" s="87" t="str">
        <f>[103]Outubro!$I$19</f>
        <v>*</v>
      </c>
      <c r="Q44" s="87" t="str">
        <f>[103]Outubro!$I$20</f>
        <v>*</v>
      </c>
      <c r="R44" s="87" t="str">
        <f>[103]Outubro!$I$21</f>
        <v>*</v>
      </c>
      <c r="S44" s="87" t="str">
        <f>[103]Outubro!$I$22</f>
        <v>*</v>
      </c>
      <c r="T44" s="87" t="str">
        <f>[103]Outubro!$I$23</f>
        <v>*</v>
      </c>
      <c r="U44" s="87" t="str">
        <f>[103]Outubro!$I$24</f>
        <v>*</v>
      </c>
      <c r="V44" s="87" t="str">
        <f>[103]Outubro!$I$25</f>
        <v>*</v>
      </c>
      <c r="W44" s="87" t="str">
        <f>[103]Outubro!$I$26</f>
        <v>*</v>
      </c>
      <c r="X44" s="87" t="str">
        <f>[103]Outubro!$I$27</f>
        <v>*</v>
      </c>
      <c r="Y44" s="87" t="str">
        <f>[103]Outubro!$I$28</f>
        <v>*</v>
      </c>
      <c r="Z44" s="87" t="str">
        <f>[103]Outubro!$I$29</f>
        <v>*</v>
      </c>
      <c r="AA44" s="87" t="str">
        <f>[103]Outubro!$I$30</f>
        <v>*</v>
      </c>
      <c r="AB44" s="87" t="str">
        <f>[103]Outubro!$I$31</f>
        <v>*</v>
      </c>
      <c r="AC44" s="87" t="str">
        <f>[103]Outubro!$I$32</f>
        <v>*</v>
      </c>
      <c r="AD44" s="87" t="str">
        <f>[103]Outubro!$I$33</f>
        <v>*</v>
      </c>
      <c r="AE44" s="87" t="str">
        <f>[103]Outubro!$I$34</f>
        <v>*</v>
      </c>
      <c r="AF44" s="87" t="str">
        <f>[103]Outubro!$I$35</f>
        <v>*</v>
      </c>
      <c r="AG44" s="81" t="str">
        <f>[103]Outubro!$I$36</f>
        <v>*</v>
      </c>
      <c r="AJ44" t="s">
        <v>35</v>
      </c>
      <c r="AK44" t="s">
        <v>35</v>
      </c>
      <c r="AL44" t="s">
        <v>35</v>
      </c>
    </row>
    <row r="45" spans="1:39" x14ac:dyDescent="0.2">
      <c r="A45" s="71" t="s">
        <v>135</v>
      </c>
      <c r="B45" s="87" t="str">
        <f>[104]Outubro!$I$5</f>
        <v>*</v>
      </c>
      <c r="C45" s="87" t="str">
        <f>[104]Outubro!$I$6</f>
        <v>*</v>
      </c>
      <c r="D45" s="87" t="str">
        <f>[104]Outubro!$I$7</f>
        <v>*</v>
      </c>
      <c r="E45" s="87" t="str">
        <f>[104]Outubro!$I$8</f>
        <v>*</v>
      </c>
      <c r="F45" s="87" t="str">
        <f>[104]Outubro!$I$9</f>
        <v>*</v>
      </c>
      <c r="G45" s="87" t="str">
        <f>[104]Outubro!$I$10</f>
        <v>*</v>
      </c>
      <c r="H45" s="87" t="str">
        <f>[104]Outubro!$I$11</f>
        <v>*</v>
      </c>
      <c r="I45" s="87" t="str">
        <f>[104]Outubro!$I$12</f>
        <v>*</v>
      </c>
      <c r="J45" s="87" t="str">
        <f>[104]Outubro!$I$13</f>
        <v>*</v>
      </c>
      <c r="K45" s="87" t="str">
        <f>[104]Outubro!$I$14</f>
        <v>*</v>
      </c>
      <c r="L45" s="87" t="str">
        <f>[104]Outubro!$I$15</f>
        <v>*</v>
      </c>
      <c r="M45" s="87" t="str">
        <f>[104]Outubro!$I$16</f>
        <v>*</v>
      </c>
      <c r="N45" s="87" t="str">
        <f>[104]Outubro!$I$17</f>
        <v>*</v>
      </c>
      <c r="O45" s="87" t="str">
        <f>[104]Outubro!$I$18</f>
        <v>*</v>
      </c>
      <c r="P45" s="87" t="str">
        <f>[104]Outubro!$I$19</f>
        <v>*</v>
      </c>
      <c r="Q45" s="87" t="str">
        <f>[104]Outubro!$I$20</f>
        <v>*</v>
      </c>
      <c r="R45" s="87" t="str">
        <f>[104]Outubro!$I$21</f>
        <v>*</v>
      </c>
      <c r="S45" s="87" t="str">
        <f>[104]Outubro!$I$22</f>
        <v>*</v>
      </c>
      <c r="T45" s="84" t="str">
        <f>[104]Outubro!$I$23</f>
        <v>*</v>
      </c>
      <c r="U45" s="84" t="str">
        <f>[104]Outubro!$I$24</f>
        <v>*</v>
      </c>
      <c r="V45" s="84" t="str">
        <f>[104]Outubro!$I$25</f>
        <v>*</v>
      </c>
      <c r="W45" s="84" t="str">
        <f>[104]Outubro!$I$26</f>
        <v>*</v>
      </c>
      <c r="X45" s="84" t="str">
        <f>[104]Outubro!$I$27</f>
        <v>*</v>
      </c>
      <c r="Y45" s="84" t="str">
        <f>[104]Outubro!$I$28</f>
        <v>*</v>
      </c>
      <c r="Z45" s="84" t="str">
        <f>[104]Outubro!$I$29</f>
        <v>*</v>
      </c>
      <c r="AA45" s="84" t="str">
        <f>[104]Outubro!$I$30</f>
        <v>*</v>
      </c>
      <c r="AB45" s="84" t="str">
        <f>[104]Outubro!$I$31</f>
        <v>*</v>
      </c>
      <c r="AC45" s="84" t="str">
        <f>[104]Outubro!$I$32</f>
        <v>*</v>
      </c>
      <c r="AD45" s="84" t="str">
        <f>[104]Outubro!$I$33</f>
        <v>*</v>
      </c>
      <c r="AE45" s="84" t="str">
        <f>[104]Outubro!$I$34</f>
        <v>*</v>
      </c>
      <c r="AF45" s="84" t="str">
        <f>[104]Outubro!$I$35</f>
        <v>*</v>
      </c>
      <c r="AG45" s="89" t="str">
        <f>[104]Outubro!$I$36</f>
        <v>*</v>
      </c>
      <c r="AI45" t="s">
        <v>35</v>
      </c>
      <c r="AJ45" t="s">
        <v>35</v>
      </c>
      <c r="AK45" t="s">
        <v>35</v>
      </c>
      <c r="AL45" t="s">
        <v>157</v>
      </c>
    </row>
    <row r="46" spans="1:39" x14ac:dyDescent="0.2">
      <c r="A46" s="71" t="s">
        <v>19</v>
      </c>
      <c r="B46" s="87" t="str">
        <f>[105]Outubro!$I$5</f>
        <v>*</v>
      </c>
      <c r="C46" s="87" t="str">
        <f>[105]Outubro!$I$6</f>
        <v>*</v>
      </c>
      <c r="D46" s="87" t="str">
        <f>[105]Outubro!$I$7</f>
        <v>*</v>
      </c>
      <c r="E46" s="87" t="str">
        <f>[105]Outubro!$I$8</f>
        <v>*</v>
      </c>
      <c r="F46" s="87" t="str">
        <f>[105]Outubro!$I$9</f>
        <v>*</v>
      </c>
      <c r="G46" s="87" t="str">
        <f>[105]Outubro!$I$10</f>
        <v>*</v>
      </c>
      <c r="H46" s="87" t="str">
        <f>[105]Outubro!$I$11</f>
        <v>*</v>
      </c>
      <c r="I46" s="87" t="str">
        <f>[105]Outubro!$I$12</f>
        <v>*</v>
      </c>
      <c r="J46" s="87" t="str">
        <f>[105]Outubro!$I$13</f>
        <v>*</v>
      </c>
      <c r="K46" s="87" t="str">
        <f>[105]Outubro!$I$14</f>
        <v>*</v>
      </c>
      <c r="L46" s="87" t="str">
        <f>[105]Outubro!$I$15</f>
        <v>*</v>
      </c>
      <c r="M46" s="87" t="str">
        <f>[105]Outubro!$I$16</f>
        <v>*</v>
      </c>
      <c r="N46" s="87" t="str">
        <f>[105]Outubro!$I$17</f>
        <v>*</v>
      </c>
      <c r="O46" s="87" t="str">
        <f>[105]Outubro!$I$18</f>
        <v>*</v>
      </c>
      <c r="P46" s="87" t="str">
        <f>[105]Outubro!$I$19</f>
        <v>*</v>
      </c>
      <c r="Q46" s="87" t="str">
        <f>[105]Outubro!$I$20</f>
        <v>*</v>
      </c>
      <c r="R46" s="87" t="str">
        <f>[105]Outubro!$I$21</f>
        <v>*</v>
      </c>
      <c r="S46" s="87" t="str">
        <f>[105]Outubro!$I$22</f>
        <v>*</v>
      </c>
      <c r="T46" s="87" t="str">
        <f>[105]Outubro!$I$23</f>
        <v>*</v>
      </c>
      <c r="U46" s="87" t="str">
        <f>[105]Outubro!$I$24</f>
        <v>*</v>
      </c>
      <c r="V46" s="87" t="str">
        <f>[105]Outubro!$I$25</f>
        <v>*</v>
      </c>
      <c r="W46" s="87" t="str">
        <f>[105]Outubro!$I$26</f>
        <v>*</v>
      </c>
      <c r="X46" s="87" t="str">
        <f>[105]Outubro!$I$27</f>
        <v>*</v>
      </c>
      <c r="Y46" s="87" t="str">
        <f>[105]Outubro!$I$28</f>
        <v>*</v>
      </c>
      <c r="Z46" s="87" t="str">
        <f>[105]Outubro!$I$29</f>
        <v>*</v>
      </c>
      <c r="AA46" s="87" t="str">
        <f>[105]Outubro!$I$30</f>
        <v>*</v>
      </c>
      <c r="AB46" s="87" t="str">
        <f>[105]Outubro!$I$31</f>
        <v>*</v>
      </c>
      <c r="AC46" s="87" t="str">
        <f>[105]Outubro!$I$32</f>
        <v>*</v>
      </c>
      <c r="AD46" s="87" t="str">
        <f>[105]Outubro!$I$33</f>
        <v>*</v>
      </c>
      <c r="AE46" s="87" t="str">
        <f>[105]Outubro!$I$34</f>
        <v>*</v>
      </c>
      <c r="AF46" s="87" t="str">
        <f>[105]Outubro!$I$35</f>
        <v>*</v>
      </c>
      <c r="AG46" s="81" t="str">
        <f>[105]Outubro!$I$36</f>
        <v>*</v>
      </c>
      <c r="AH46" s="12" t="s">
        <v>35</v>
      </c>
      <c r="AJ46" t="s">
        <v>35</v>
      </c>
    </row>
    <row r="47" spans="1:39" x14ac:dyDescent="0.2">
      <c r="A47" s="71" t="s">
        <v>23</v>
      </c>
      <c r="B47" s="87" t="str">
        <f>[106]Outubro!$I$5</f>
        <v>*</v>
      </c>
      <c r="C47" s="87" t="str">
        <f>[106]Outubro!$I$6</f>
        <v>*</v>
      </c>
      <c r="D47" s="87" t="str">
        <f>[106]Outubro!$I$7</f>
        <v>*</v>
      </c>
      <c r="E47" s="87" t="str">
        <f>[106]Outubro!$I$8</f>
        <v>*</v>
      </c>
      <c r="F47" s="87" t="str">
        <f>[106]Outubro!$I$9</f>
        <v>*</v>
      </c>
      <c r="G47" s="87" t="str">
        <f>[106]Outubro!$I$10</f>
        <v>*</v>
      </c>
      <c r="H47" s="87" t="str">
        <f>[106]Outubro!$I$11</f>
        <v>*</v>
      </c>
      <c r="I47" s="87" t="str">
        <f>[106]Outubro!$I$12</f>
        <v>*</v>
      </c>
      <c r="J47" s="87" t="str">
        <f>[106]Outubro!$I$13</f>
        <v>*</v>
      </c>
      <c r="K47" s="87" t="str">
        <f>[106]Outubro!$I$14</f>
        <v>*</v>
      </c>
      <c r="L47" s="87" t="str">
        <f>[106]Outubro!$I$15</f>
        <v>*</v>
      </c>
      <c r="M47" s="87" t="str">
        <f>[106]Outubro!$I$16</f>
        <v>*</v>
      </c>
      <c r="N47" s="87" t="str">
        <f>[106]Outubro!$I$17</f>
        <v>*</v>
      </c>
      <c r="O47" s="87" t="str">
        <f>[106]Outubro!$I$18</f>
        <v>*</v>
      </c>
      <c r="P47" s="87" t="str">
        <f>[106]Outubro!$I$19</f>
        <v>*</v>
      </c>
      <c r="Q47" s="87" t="str">
        <f>[106]Outubro!$I$20</f>
        <v>*</v>
      </c>
      <c r="R47" s="87" t="str">
        <f>[106]Outubro!$I$21</f>
        <v>*</v>
      </c>
      <c r="S47" s="87" t="str">
        <f>[106]Outubro!$I$22</f>
        <v>*</v>
      </c>
      <c r="T47" s="87" t="str">
        <f>[106]Outubro!$I$23</f>
        <v>*</v>
      </c>
      <c r="U47" s="87" t="str">
        <f>[106]Outubro!$I$24</f>
        <v>*</v>
      </c>
      <c r="V47" s="87" t="str">
        <f>[106]Outubro!$I$25</f>
        <v>*</v>
      </c>
      <c r="W47" s="87" t="str">
        <f>[106]Outubro!$I$26</f>
        <v>*</v>
      </c>
      <c r="X47" s="87" t="str">
        <f>[106]Outubro!$I$27</f>
        <v>*</v>
      </c>
      <c r="Y47" s="87" t="str">
        <f>[106]Outubro!$I$28</f>
        <v>*</v>
      </c>
      <c r="Z47" s="87" t="str">
        <f>[106]Outubro!$I$29</f>
        <v>*</v>
      </c>
      <c r="AA47" s="87" t="str">
        <f>[106]Outubro!$I$30</f>
        <v>*</v>
      </c>
      <c r="AB47" s="87" t="str">
        <f>[106]Outubro!$I$31</f>
        <v>*</v>
      </c>
      <c r="AC47" s="87" t="str">
        <f>[106]Outubro!$I$32</f>
        <v>*</v>
      </c>
      <c r="AD47" s="87" t="str">
        <f>[106]Outubro!$I$33</f>
        <v>*</v>
      </c>
      <c r="AE47" s="87" t="str">
        <f>[106]Outubro!$I$34</f>
        <v>*</v>
      </c>
      <c r="AF47" s="87" t="str">
        <f>[106]Outubro!$I$35</f>
        <v>*</v>
      </c>
      <c r="AG47" s="81" t="str">
        <f>[106]Outubro!$I$36</f>
        <v>*</v>
      </c>
      <c r="AI47" t="s">
        <v>35</v>
      </c>
      <c r="AK47" t="s">
        <v>35</v>
      </c>
      <c r="AL47" t="s">
        <v>35</v>
      </c>
    </row>
    <row r="48" spans="1:39" x14ac:dyDescent="0.2">
      <c r="A48" s="71" t="s">
        <v>34</v>
      </c>
      <c r="B48" s="87" t="str">
        <f>[107]Outubro!$I$5</f>
        <v>*</v>
      </c>
      <c r="C48" s="87" t="str">
        <f>[107]Outubro!$I$6</f>
        <v>*</v>
      </c>
      <c r="D48" s="87" t="str">
        <f>[107]Outubro!$I$7</f>
        <v>*</v>
      </c>
      <c r="E48" s="87" t="str">
        <f>[107]Outubro!$I$8</f>
        <v>*</v>
      </c>
      <c r="F48" s="87" t="str">
        <f>[107]Outubro!$I$9</f>
        <v>*</v>
      </c>
      <c r="G48" s="87" t="str">
        <f>[107]Outubro!$I$10</f>
        <v>*</v>
      </c>
      <c r="H48" s="87" t="str">
        <f>[107]Outubro!$I$11</f>
        <v>*</v>
      </c>
      <c r="I48" s="87" t="str">
        <f>[107]Outubro!$I$12</f>
        <v>*</v>
      </c>
      <c r="J48" s="87" t="str">
        <f>[107]Outubro!$I$13</f>
        <v>*</v>
      </c>
      <c r="K48" s="87" t="str">
        <f>[107]Outubro!$I$14</f>
        <v>*</v>
      </c>
      <c r="L48" s="87" t="str">
        <f>[107]Outubro!$I$15</f>
        <v>*</v>
      </c>
      <c r="M48" s="87" t="str">
        <f>[107]Outubro!$I$16</f>
        <v>*</v>
      </c>
      <c r="N48" s="87" t="str">
        <f>[107]Outubro!$I$17</f>
        <v>*</v>
      </c>
      <c r="O48" s="87" t="str">
        <f>[107]Outubro!$I$18</f>
        <v>*</v>
      </c>
      <c r="P48" s="87" t="str">
        <f>[107]Outubro!$I$19</f>
        <v>*</v>
      </c>
      <c r="Q48" s="87" t="str">
        <f>[107]Outubro!$I$20</f>
        <v>*</v>
      </c>
      <c r="R48" s="87" t="str">
        <f>[107]Outubro!$I$21</f>
        <v>*</v>
      </c>
      <c r="S48" s="87" t="str">
        <f>[107]Outubro!$I$22</f>
        <v>*</v>
      </c>
      <c r="T48" s="87" t="str">
        <f>[107]Outubro!$I$23</f>
        <v>*</v>
      </c>
      <c r="U48" s="87" t="str">
        <f>[107]Outubro!$I$24</f>
        <v>*</v>
      </c>
      <c r="V48" s="87" t="str">
        <f>[107]Outubro!$I$25</f>
        <v>*</v>
      </c>
      <c r="W48" s="87" t="str">
        <f>[107]Outubro!$I$26</f>
        <v>*</v>
      </c>
      <c r="X48" s="87" t="str">
        <f>[107]Outubro!$I$27</f>
        <v>*</v>
      </c>
      <c r="Y48" s="87" t="str">
        <f>[107]Outubro!$I$28</f>
        <v>*</v>
      </c>
      <c r="Z48" s="87" t="str">
        <f>[107]Outubro!$I$29</f>
        <v>*</v>
      </c>
      <c r="AA48" s="87" t="str">
        <f>[107]Outubro!$I$30</f>
        <v>*</v>
      </c>
      <c r="AB48" s="87" t="str">
        <f>[107]Outubro!$I$31</f>
        <v>*</v>
      </c>
      <c r="AC48" s="87" t="str">
        <f>[107]Outubro!$I$32</f>
        <v>*</v>
      </c>
      <c r="AD48" s="87" t="str">
        <f>[107]Outubro!$I$33</f>
        <v>*</v>
      </c>
      <c r="AE48" s="87" t="str">
        <f>[107]Outubro!$I$34</f>
        <v>*</v>
      </c>
      <c r="AF48" s="87" t="str">
        <f>[107]Outubro!$I$35</f>
        <v>*</v>
      </c>
      <c r="AG48" s="81" t="str">
        <f>[107]Outubro!$I$36</f>
        <v>*</v>
      </c>
      <c r="AH48" s="12" t="s">
        <v>35</v>
      </c>
      <c r="AJ48" t="s">
        <v>35</v>
      </c>
      <c r="AK48" t="s">
        <v>35</v>
      </c>
      <c r="AM48" t="s">
        <v>35</v>
      </c>
    </row>
    <row r="49" spans="1:38" ht="13.5" thickBot="1" x14ac:dyDescent="0.25">
      <c r="A49" s="72" t="s">
        <v>20</v>
      </c>
      <c r="B49" s="84" t="str">
        <f>[108]Outubro!$I$5</f>
        <v>*</v>
      </c>
      <c r="C49" s="84" t="str">
        <f>[108]Outubro!$I$6</f>
        <v>*</v>
      </c>
      <c r="D49" s="84" t="str">
        <f>[108]Outubro!$I$7</f>
        <v>*</v>
      </c>
      <c r="E49" s="84" t="str">
        <f>[108]Outubro!$I$8</f>
        <v>*</v>
      </c>
      <c r="F49" s="84" t="str">
        <f>[108]Outubro!$I$9</f>
        <v>*</v>
      </c>
      <c r="G49" s="84" t="str">
        <f>[108]Outubro!$I$10</f>
        <v>*</v>
      </c>
      <c r="H49" s="84" t="str">
        <f>[108]Outubro!$I$11</f>
        <v>*</v>
      </c>
      <c r="I49" s="84" t="str">
        <f>[108]Outubro!$I$12</f>
        <v>*</v>
      </c>
      <c r="J49" s="84" t="str">
        <f>[108]Outubro!$I$13</f>
        <v>*</v>
      </c>
      <c r="K49" s="84" t="str">
        <f>[108]Outubro!$I$14</f>
        <v>*</v>
      </c>
      <c r="L49" s="84" t="str">
        <f>[108]Outubro!$I$15</f>
        <v>*</v>
      </c>
      <c r="M49" s="84" t="str">
        <f>[108]Outubro!$I$16</f>
        <v>*</v>
      </c>
      <c r="N49" s="84" t="str">
        <f>[108]Outubro!$I$17</f>
        <v>*</v>
      </c>
      <c r="O49" s="84" t="str">
        <f>[108]Outubro!$I$18</f>
        <v>*</v>
      </c>
      <c r="P49" s="84" t="str">
        <f>[108]Outubro!$I$19</f>
        <v>*</v>
      </c>
      <c r="Q49" s="84" t="str">
        <f>[108]Outubro!$I$20</f>
        <v>*</v>
      </c>
      <c r="R49" s="84" t="str">
        <f>[108]Outubro!$I$21</f>
        <v>*</v>
      </c>
      <c r="S49" s="84" t="str">
        <f>[108]Outubro!$I$22</f>
        <v>*</v>
      </c>
      <c r="T49" s="84" t="str">
        <f>[108]Outubro!$I$23</f>
        <v>*</v>
      </c>
      <c r="U49" s="84" t="str">
        <f>[108]Outubro!$I$24</f>
        <v>*</v>
      </c>
      <c r="V49" s="84" t="str">
        <f>[108]Outubro!$I$25</f>
        <v>*</v>
      </c>
      <c r="W49" s="84" t="str">
        <f>[108]Outubro!$I$26</f>
        <v>*</v>
      </c>
      <c r="X49" s="84" t="str">
        <f>[108]Outubro!$I$27</f>
        <v>*</v>
      </c>
      <c r="Y49" s="84" t="str">
        <f>[108]Outubro!$I$28</f>
        <v>*</v>
      </c>
      <c r="Z49" s="84" t="str">
        <f>[108]Outubro!$I$29</f>
        <v>*</v>
      </c>
      <c r="AA49" s="84" t="str">
        <f>[108]Outubro!$I$30</f>
        <v>*</v>
      </c>
      <c r="AB49" s="84" t="str">
        <f>[108]Outubro!$I$31</f>
        <v>*</v>
      </c>
      <c r="AC49" s="84" t="str">
        <f>[108]Outubro!$I$32</f>
        <v>*</v>
      </c>
      <c r="AD49" s="84" t="str">
        <f>[108]Outubro!$I$33</f>
        <v>*</v>
      </c>
      <c r="AE49" s="84" t="str">
        <f>[108]Outubro!$I$34</f>
        <v>*</v>
      </c>
      <c r="AF49" s="84" t="str">
        <f>[108]Outubro!$I$35</f>
        <v>*</v>
      </c>
      <c r="AG49" s="81" t="str">
        <f>[108]Outubro!$I$36</f>
        <v>*</v>
      </c>
    </row>
    <row r="50" spans="1:38" s="5" customFormat="1" ht="17.100000000000001" customHeight="1" thickBot="1" x14ac:dyDescent="0.25">
      <c r="A50" s="73" t="s">
        <v>152</v>
      </c>
      <c r="B50" s="74" t="s">
        <v>154</v>
      </c>
      <c r="C50" s="74" t="s">
        <v>154</v>
      </c>
      <c r="D50" s="74" t="s">
        <v>154</v>
      </c>
      <c r="E50" s="74" t="s">
        <v>154</v>
      </c>
      <c r="F50" s="74" t="s">
        <v>154</v>
      </c>
      <c r="G50" s="74" t="s">
        <v>154</v>
      </c>
      <c r="H50" s="74" t="s">
        <v>154</v>
      </c>
      <c r="I50" s="74" t="s">
        <v>154</v>
      </c>
      <c r="J50" s="74" t="s">
        <v>154</v>
      </c>
      <c r="K50" s="74" t="s">
        <v>154</v>
      </c>
      <c r="L50" s="74" t="s">
        <v>154</v>
      </c>
      <c r="M50" s="74" t="s">
        <v>154</v>
      </c>
      <c r="N50" s="74" t="s">
        <v>154</v>
      </c>
      <c r="O50" s="74" t="s">
        <v>154</v>
      </c>
      <c r="P50" s="74" t="s">
        <v>154</v>
      </c>
      <c r="Q50" s="74" t="s">
        <v>154</v>
      </c>
      <c r="R50" s="74" t="s">
        <v>154</v>
      </c>
      <c r="S50" s="74" t="s">
        <v>154</v>
      </c>
      <c r="T50" s="74" t="s">
        <v>154</v>
      </c>
      <c r="U50" s="74" t="s">
        <v>154</v>
      </c>
      <c r="V50" s="74" t="s">
        <v>154</v>
      </c>
      <c r="W50" s="74" t="s">
        <v>154</v>
      </c>
      <c r="X50" s="74" t="s">
        <v>154</v>
      </c>
      <c r="Y50" s="74" t="s">
        <v>154</v>
      </c>
      <c r="Z50" s="74" t="s">
        <v>154</v>
      </c>
      <c r="AA50" s="74" t="s">
        <v>154</v>
      </c>
      <c r="AB50" s="74" t="s">
        <v>154</v>
      </c>
      <c r="AC50" s="74" t="s">
        <v>154</v>
      </c>
      <c r="AD50" s="74" t="s">
        <v>154</v>
      </c>
      <c r="AE50" s="74" t="s">
        <v>154</v>
      </c>
      <c r="AF50" s="74" t="s">
        <v>154</v>
      </c>
      <c r="AG50" s="80"/>
      <c r="AL50" s="5" t="s">
        <v>35</v>
      </c>
    </row>
    <row r="51" spans="1:38" s="8" customFormat="1" ht="13.5" thickBot="1" x14ac:dyDescent="0.25">
      <c r="A51" s="158" t="s">
        <v>151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60"/>
      <c r="AF51" s="77"/>
      <c r="AG51" s="82" t="s">
        <v>154</v>
      </c>
      <c r="AL51" s="8" t="s">
        <v>35</v>
      </c>
    </row>
    <row r="52" spans="1:38" x14ac:dyDescent="0.2">
      <c r="A52" s="99" t="s">
        <v>179</v>
      </c>
      <c r="B52" s="38"/>
      <c r="C52" s="38"/>
      <c r="D52" s="38"/>
      <c r="E52" s="38"/>
      <c r="F52" s="38"/>
      <c r="G52" s="38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44"/>
      <c r="AE52" s="49"/>
      <c r="AF52" s="49"/>
      <c r="AG52" s="66"/>
    </row>
    <row r="53" spans="1:38" x14ac:dyDescent="0.2">
      <c r="A53" s="99" t="s">
        <v>180</v>
      </c>
      <c r="B53" s="39"/>
      <c r="C53" s="39"/>
      <c r="D53" s="39"/>
      <c r="E53" s="39"/>
      <c r="F53" s="39"/>
      <c r="G53" s="39"/>
      <c r="H53" s="39"/>
      <c r="I53" s="39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3"/>
      <c r="U53" s="93"/>
      <c r="V53" s="93"/>
      <c r="W53" s="93"/>
      <c r="X53" s="93"/>
      <c r="Y53" s="91"/>
      <c r="Z53" s="91"/>
      <c r="AA53" s="91"/>
      <c r="AB53" s="91"/>
      <c r="AC53" s="91"/>
      <c r="AD53" s="91"/>
      <c r="AE53" s="91"/>
      <c r="AF53" s="91"/>
      <c r="AG53" s="66"/>
      <c r="AL53" t="s">
        <v>35</v>
      </c>
    </row>
    <row r="54" spans="1:38" x14ac:dyDescent="0.2">
      <c r="A54" s="40"/>
      <c r="B54" s="91"/>
      <c r="C54" s="91"/>
      <c r="D54" s="91"/>
      <c r="E54" s="91"/>
      <c r="F54" s="91"/>
      <c r="G54" s="91"/>
      <c r="H54" s="91"/>
      <c r="I54" s="91"/>
      <c r="J54" s="92"/>
      <c r="K54" s="92"/>
      <c r="L54" s="92"/>
      <c r="M54" s="92"/>
      <c r="N54" s="92"/>
      <c r="O54" s="92"/>
      <c r="P54" s="92"/>
      <c r="Q54" s="91"/>
      <c r="R54" s="91"/>
      <c r="S54" s="91"/>
      <c r="T54" s="94"/>
      <c r="U54" s="94"/>
      <c r="V54" s="94"/>
      <c r="W54" s="94"/>
      <c r="X54" s="94"/>
      <c r="Y54" s="91"/>
      <c r="Z54" s="91"/>
      <c r="AA54" s="91"/>
      <c r="AB54" s="91"/>
      <c r="AC54" s="91"/>
      <c r="AD54" s="44"/>
      <c r="AE54" s="44"/>
      <c r="AF54" s="44"/>
      <c r="AG54" s="66"/>
    </row>
    <row r="55" spans="1:38" x14ac:dyDescent="0.2">
      <c r="A55" s="37"/>
      <c r="B55" s="38"/>
      <c r="C55" s="38"/>
      <c r="D55" s="38"/>
      <c r="E55" s="38"/>
      <c r="F55" s="38"/>
      <c r="G55" s="38"/>
      <c r="H55" s="38"/>
      <c r="I55" s="38"/>
      <c r="J55" s="38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44"/>
      <c r="AE55" s="44"/>
      <c r="AF55" s="44"/>
      <c r="AG55" s="66"/>
    </row>
    <row r="56" spans="1:38" x14ac:dyDescent="0.2">
      <c r="A56" s="40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44"/>
      <c r="AF56" s="44"/>
      <c r="AG56" s="66"/>
    </row>
    <row r="57" spans="1:38" x14ac:dyDescent="0.2">
      <c r="A57" s="40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45"/>
      <c r="AF57" s="45"/>
      <c r="AG57" s="66"/>
    </row>
    <row r="58" spans="1:38" ht="13.5" thickBot="1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67"/>
    </row>
    <row r="59" spans="1:38" x14ac:dyDescent="0.2">
      <c r="AG59" s="7"/>
    </row>
    <row r="62" spans="1:38" x14ac:dyDescent="0.2">
      <c r="V62" s="2" t="s">
        <v>35</v>
      </c>
    </row>
    <row r="66" spans="10:34" x14ac:dyDescent="0.2">
      <c r="Q66" s="2" t="s">
        <v>35</v>
      </c>
    </row>
    <row r="67" spans="10:34" x14ac:dyDescent="0.2">
      <c r="J67" s="2" t="s">
        <v>35</v>
      </c>
      <c r="AH67" t="s">
        <v>35</v>
      </c>
    </row>
    <row r="69" spans="10:34" x14ac:dyDescent="0.2">
      <c r="O69" s="2" t="s">
        <v>35</v>
      </c>
    </row>
    <row r="70" spans="10:34" x14ac:dyDescent="0.2">
      <c r="P70" s="2" t="s">
        <v>35</v>
      </c>
      <c r="AB70" s="2" t="s">
        <v>35</v>
      </c>
    </row>
    <row r="74" spans="10:34" x14ac:dyDescent="0.2">
      <c r="Z74" s="2" t="s">
        <v>35</v>
      </c>
    </row>
    <row r="82" spans="22:22" x14ac:dyDescent="0.2">
      <c r="V82" s="2" t="s">
        <v>35</v>
      </c>
    </row>
  </sheetData>
  <mergeCells count="35">
    <mergeCell ref="A51:AE51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R3:R4"/>
    <mergeCell ref="U3:U4"/>
    <mergeCell ref="B2:AG2"/>
    <mergeCell ref="L3:L4"/>
    <mergeCell ref="V3:V4"/>
    <mergeCell ref="Y3:Y4"/>
    <mergeCell ref="Z3:Z4"/>
    <mergeCell ref="X3:X4"/>
    <mergeCell ref="AF3:AF4"/>
    <mergeCell ref="P3:P4"/>
    <mergeCell ref="Q3:Q4"/>
    <mergeCell ref="M3:M4"/>
    <mergeCell ref="N3:N4"/>
    <mergeCell ref="O3:O4"/>
    <mergeCell ref="S3:S4"/>
    <mergeCell ref="T3:T4"/>
    <mergeCell ref="AE3:AE4"/>
    <mergeCell ref="AA3:AA4"/>
    <mergeCell ref="AB3:AB4"/>
    <mergeCell ref="AC3:AC4"/>
    <mergeCell ref="AD3:AD4"/>
    <mergeCell ref="W3:W4"/>
  </mergeCells>
  <phoneticPr fontId="1" type="noConversion"/>
  <printOptions horizontalCentered="1"/>
  <pageMargins left="0.39370078740157483" right="0.39370078740157483" top="1.1811023622047245" bottom="0.98425196850393704" header="0.51181102362204722" footer="0.51181102362204722"/>
  <pageSetup paperSize="9" scale="9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8"/>
  <sheetViews>
    <sheetView topLeftCell="A21" zoomScale="90" zoomScaleNormal="90" workbookViewId="0">
      <selection activeCell="A33" sqref="A33"/>
    </sheetView>
  </sheetViews>
  <sheetFormatPr defaultRowHeight="12.75" x14ac:dyDescent="0.2"/>
  <cols>
    <col min="1" max="1" width="43" style="2" bestFit="1" customWidth="1"/>
    <col min="2" max="2" width="6.140625" style="2" bestFit="1" customWidth="1"/>
    <col min="3" max="3" width="5.42578125" style="2" bestFit="1" customWidth="1"/>
    <col min="4" max="4" width="6.140625" style="2" bestFit="1" customWidth="1"/>
    <col min="5" max="5" width="6" style="2" customWidth="1"/>
    <col min="6" max="12" width="5.42578125" style="2" bestFit="1" customWidth="1"/>
    <col min="13" max="13" width="5.85546875" style="2" customWidth="1"/>
    <col min="14" max="14" width="7.42578125" style="2" customWidth="1"/>
    <col min="15" max="15" width="6.5703125" style="2" customWidth="1"/>
    <col min="16" max="17" width="5.42578125" style="2" bestFit="1" customWidth="1"/>
    <col min="18" max="18" width="6.42578125" style="2" bestFit="1" customWidth="1"/>
    <col min="19" max="20" width="5.42578125" style="2" bestFit="1" customWidth="1"/>
    <col min="21" max="21" width="6.42578125" style="2" bestFit="1" customWidth="1"/>
    <col min="22" max="24" width="5.42578125" style="2" bestFit="1" customWidth="1"/>
    <col min="25" max="25" width="5.85546875" style="2" bestFit="1" customWidth="1"/>
    <col min="26" max="27" width="5.42578125" style="2" bestFit="1" customWidth="1"/>
    <col min="28" max="28" width="5.85546875" style="2" customWidth="1"/>
    <col min="29" max="29" width="6.140625" style="2" bestFit="1" customWidth="1"/>
    <col min="30" max="31" width="5.42578125" style="2" bestFit="1" customWidth="1"/>
    <col min="32" max="32" width="5.42578125" style="2" customWidth="1"/>
    <col min="33" max="33" width="7.42578125" style="6" bestFit="1" customWidth="1"/>
    <col min="34" max="34" width="9.140625" style="1"/>
  </cols>
  <sheetData>
    <row r="1" spans="1:34" ht="20.100000000000001" customHeight="1" x14ac:dyDescent="0.2">
      <c r="A1" s="136" t="s">
        <v>160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4" s="4" customFormat="1" ht="20.100000000000001" customHeight="1" x14ac:dyDescent="0.2">
      <c r="A2" s="139" t="s">
        <v>21</v>
      </c>
      <c r="B2" s="134" t="s">
        <v>284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[1]Agosto!$J$5</f>
        <v>25.56</v>
      </c>
      <c r="C5" s="102">
        <f>[1]Agosto!$J$6</f>
        <v>36.36</v>
      </c>
      <c r="D5" s="102">
        <f>[1]Agosto!$J$7</f>
        <v>27.720000000000002</v>
      </c>
      <c r="E5" s="102">
        <f>[1]Agosto!$J$8</f>
        <v>30.6</v>
      </c>
      <c r="F5" s="102">
        <f>[1]Agosto!$J$9</f>
        <v>19.079999999999998</v>
      </c>
      <c r="G5" s="102">
        <f>[1]Agosto!$J$10</f>
        <v>24.840000000000003</v>
      </c>
      <c r="H5" s="102">
        <f>[1]Agosto!$J$11</f>
        <v>18.720000000000002</v>
      </c>
      <c r="I5" s="102">
        <f>[1]Agosto!$J$12</f>
        <v>33.119999999999997</v>
      </c>
      <c r="J5" s="102">
        <f>[1]Agosto!$J$13</f>
        <v>23.759999999999998</v>
      </c>
      <c r="K5" s="102">
        <f>[1]Agosto!$J$14</f>
        <v>19.8</v>
      </c>
      <c r="L5" s="102">
        <f>[1]Agosto!$J$15</f>
        <v>25.56</v>
      </c>
      <c r="M5" s="102">
        <f>[1]Agosto!$J$16</f>
        <v>23.040000000000003</v>
      </c>
      <c r="N5" s="102">
        <f>[1]Agosto!$J$17</f>
        <v>16.920000000000002</v>
      </c>
      <c r="O5" s="102">
        <f>[1]Agosto!$J$18</f>
        <v>15.840000000000002</v>
      </c>
      <c r="P5" s="102">
        <f>[1]Agosto!$J$19</f>
        <v>27.36</v>
      </c>
      <c r="Q5" s="102">
        <f>[1]Agosto!$J$20</f>
        <v>23.759999999999998</v>
      </c>
      <c r="R5" s="102">
        <f>[1]Agosto!$J$21</f>
        <v>20.88</v>
      </c>
      <c r="S5" s="102">
        <f>[1]Agosto!$J$22</f>
        <v>37.440000000000005</v>
      </c>
      <c r="T5" s="102">
        <f>[1]Agosto!$J$23</f>
        <v>48.6</v>
      </c>
      <c r="U5" s="102">
        <f>[1]Agosto!$J$24</f>
        <v>25.2</v>
      </c>
      <c r="V5" s="102">
        <f>[1]Agosto!$J$25</f>
        <v>28.08</v>
      </c>
      <c r="W5" s="102">
        <f>[1]Agosto!$J$26</f>
        <v>47.519999999999996</v>
      </c>
      <c r="X5" s="102">
        <f>[1]Agosto!$J$27</f>
        <v>42.12</v>
      </c>
      <c r="Y5" s="102">
        <f>[1]Agosto!$J$28</f>
        <v>31.319999999999997</v>
      </c>
      <c r="Z5" s="102">
        <f>[1]Agosto!$J$29</f>
        <v>25.92</v>
      </c>
      <c r="AA5" s="102">
        <f>[1]Agosto!$J$30</f>
        <v>23.040000000000003</v>
      </c>
      <c r="AB5" s="102">
        <f>[1]Agosto!$J$31</f>
        <v>19.079999999999998</v>
      </c>
      <c r="AC5" s="102">
        <f>[1]Agosto!$J$32</f>
        <v>21.96</v>
      </c>
      <c r="AD5" s="102">
        <f>[1]Agosto!$J$33</f>
        <v>24.12</v>
      </c>
      <c r="AE5" s="102">
        <f>[1]Agosto!$J$34</f>
        <v>33.480000000000004</v>
      </c>
      <c r="AF5" s="102">
        <f>[1]Agosto!$J$35</f>
        <v>31.680000000000003</v>
      </c>
      <c r="AG5" s="109">
        <f t="shared" ref="AG5:AG7" si="1">MAX(B5:AF5)</f>
        <v>48.6</v>
      </c>
      <c r="AH5" s="108">
        <f t="shared" ref="AH5:AH7" si="2">AVERAGE(B5:AF5)</f>
        <v>27.499354838709682</v>
      </c>
    </row>
    <row r="6" spans="1:34" s="5" customFormat="1" x14ac:dyDescent="0.2">
      <c r="A6" s="47" t="s">
        <v>291</v>
      </c>
      <c r="B6" s="102" t="str">
        <f>[2]Agosto!$J$5</f>
        <v>*</v>
      </c>
      <c r="C6" s="102" t="str">
        <f>[2]Agosto!$J$6</f>
        <v>*</v>
      </c>
      <c r="D6" s="102" t="str">
        <f>[2]Agosto!$J$7</f>
        <v>*</v>
      </c>
      <c r="E6" s="102" t="str">
        <f>[2]Agosto!$J$8</f>
        <v>*</v>
      </c>
      <c r="F6" s="102" t="str">
        <f>[2]Agosto!$J$9</f>
        <v>*</v>
      </c>
      <c r="G6" s="102" t="str">
        <f>[2]Agosto!$J$10</f>
        <v>*</v>
      </c>
      <c r="H6" s="102" t="str">
        <f>[2]Agosto!$J$11</f>
        <v>*</v>
      </c>
      <c r="I6" s="102" t="str">
        <f>[2]Agosto!$J$12</f>
        <v>*</v>
      </c>
      <c r="J6" s="102" t="str">
        <f>[2]Agosto!$J$13</f>
        <v>*</v>
      </c>
      <c r="K6" s="102" t="str">
        <f>[2]Agosto!$J$14</f>
        <v>*</v>
      </c>
      <c r="L6" s="102" t="str">
        <f>[2]Agosto!$J$15</f>
        <v>*</v>
      </c>
      <c r="M6" s="102" t="str">
        <f>[2]Agosto!$J$16</f>
        <v>*</v>
      </c>
      <c r="N6" s="102" t="str">
        <f>[2]Agosto!$J$17</f>
        <v>*</v>
      </c>
      <c r="O6" s="102" t="str">
        <f>[2]Agosto!$J$18</f>
        <v>*</v>
      </c>
      <c r="P6" s="102" t="str">
        <f>[2]Agosto!$J$19</f>
        <v>*</v>
      </c>
      <c r="Q6" s="102" t="str">
        <f>[2]Agosto!$J$20</f>
        <v>*</v>
      </c>
      <c r="R6" s="102" t="str">
        <f>[2]Agosto!$J$21</f>
        <v>*</v>
      </c>
      <c r="S6" s="102" t="str">
        <f>[2]Agosto!$J$22</f>
        <v>*</v>
      </c>
      <c r="T6" s="102" t="str">
        <f>[2]Agosto!$J$23</f>
        <v>*</v>
      </c>
      <c r="U6" s="102" t="str">
        <f>[2]Agosto!$J$24</f>
        <v>*</v>
      </c>
      <c r="V6" s="102">
        <f>[2]Agosto!$J$25</f>
        <v>32.4</v>
      </c>
      <c r="W6" s="102">
        <f>[2]Agosto!$J$26</f>
        <v>42.84</v>
      </c>
      <c r="X6" s="102">
        <f>[2]Agosto!$J$27</f>
        <v>46.440000000000005</v>
      </c>
      <c r="Y6" s="102">
        <f>[2]Agosto!$J$28</f>
        <v>32.04</v>
      </c>
      <c r="Z6" s="102">
        <f>[2]Agosto!$J$29</f>
        <v>29.52</v>
      </c>
      <c r="AA6" s="102">
        <f>[2]Agosto!$J$30</f>
        <v>26.28</v>
      </c>
      <c r="AB6" s="102">
        <f>[2]Agosto!$J$31</f>
        <v>23.040000000000003</v>
      </c>
      <c r="AC6" s="102">
        <f>[2]Agosto!$J$32</f>
        <v>30.96</v>
      </c>
      <c r="AD6" s="102">
        <f>[2]Agosto!$J$33</f>
        <v>31.319999999999997</v>
      </c>
      <c r="AE6" s="102">
        <f>[2]Agosto!$J$34</f>
        <v>37.800000000000004</v>
      </c>
      <c r="AF6" s="102">
        <f>[2]Agosto!$J$35</f>
        <v>36.36</v>
      </c>
      <c r="AG6" s="109">
        <f t="shared" si="1"/>
        <v>46.440000000000005</v>
      </c>
      <c r="AH6" s="108">
        <f t="shared" si="2"/>
        <v>33.545454545454547</v>
      </c>
    </row>
    <row r="7" spans="1:34" s="5" customFormat="1" x14ac:dyDescent="0.2">
      <c r="A7" s="47" t="s">
        <v>289</v>
      </c>
      <c r="B7" s="104" t="str">
        <f>[3]Agosto!$J$5</f>
        <v>*</v>
      </c>
      <c r="C7" s="104" t="str">
        <f>[3]Agosto!$J$6</f>
        <v>*</v>
      </c>
      <c r="D7" s="104" t="str">
        <f>[3]Agosto!$J$7</f>
        <v>*</v>
      </c>
      <c r="E7" s="104" t="str">
        <f>[3]Agosto!$J$8</f>
        <v>*</v>
      </c>
      <c r="F7" s="104" t="str">
        <f>[3]Agosto!$J$9</f>
        <v>*</v>
      </c>
      <c r="G7" s="104" t="str">
        <f>[3]Agosto!$J$10</f>
        <v>*</v>
      </c>
      <c r="H7" s="104" t="str">
        <f>[3]Agosto!$J$11</f>
        <v>*</v>
      </c>
      <c r="I7" s="104" t="str">
        <f>[3]Agosto!$J$12</f>
        <v>*</v>
      </c>
      <c r="J7" s="104" t="str">
        <f>[3]Agosto!$J$13</f>
        <v>*</v>
      </c>
      <c r="K7" s="104" t="str">
        <f>[3]Agosto!$J$14</f>
        <v>*</v>
      </c>
      <c r="L7" s="104" t="str">
        <f>[3]Agosto!$J$15</f>
        <v>*</v>
      </c>
      <c r="M7" s="104" t="str">
        <f>[3]Agosto!$J$16</f>
        <v>*</v>
      </c>
      <c r="N7" s="104" t="str">
        <f>[3]Agosto!$J$17</f>
        <v>*</v>
      </c>
      <c r="O7" s="104">
        <f>[3]Agosto!$J$18</f>
        <v>32.04</v>
      </c>
      <c r="P7" s="104">
        <f>[3]Agosto!$J$19</f>
        <v>37.080000000000005</v>
      </c>
      <c r="Q7" s="104">
        <f>[3]Agosto!$J$20</f>
        <v>27</v>
      </c>
      <c r="R7" s="104">
        <f>[3]Agosto!$J$21</f>
        <v>27.36</v>
      </c>
      <c r="S7" s="104">
        <f>[3]Agosto!$J$22</f>
        <v>32.04</v>
      </c>
      <c r="T7" s="104">
        <f>[3]Agosto!$J$23</f>
        <v>38.159999999999997</v>
      </c>
      <c r="U7" s="104">
        <f>[3]Agosto!$J$24</f>
        <v>33.119999999999997</v>
      </c>
      <c r="V7" s="104">
        <f>[3]Agosto!$J$25</f>
        <v>43.56</v>
      </c>
      <c r="W7" s="104">
        <f>[3]Agosto!$J$26</f>
        <v>41.76</v>
      </c>
      <c r="X7" s="104">
        <f>[3]Agosto!$J$27</f>
        <v>42.480000000000004</v>
      </c>
      <c r="Y7" s="104">
        <f>[3]Agosto!$J$28</f>
        <v>39.96</v>
      </c>
      <c r="Z7" s="104">
        <f>[3]Agosto!$J$29</f>
        <v>33.119999999999997</v>
      </c>
      <c r="AA7" s="104">
        <f>[3]Agosto!$J$30</f>
        <v>31.319999999999997</v>
      </c>
      <c r="AB7" s="104">
        <f>[3]Agosto!$J$31</f>
        <v>37.080000000000005</v>
      </c>
      <c r="AC7" s="104">
        <f>[3]Agosto!$J$32</f>
        <v>60.839999999999996</v>
      </c>
      <c r="AD7" s="104">
        <f>[3]Agosto!$J$33</f>
        <v>60.12</v>
      </c>
      <c r="AE7" s="104">
        <f>[3]Agosto!$J$34</f>
        <v>36.72</v>
      </c>
      <c r="AF7" s="104">
        <f>[3]Agosto!$J$35</f>
        <v>42.480000000000004</v>
      </c>
      <c r="AG7" s="109">
        <f t="shared" si="1"/>
        <v>60.839999999999996</v>
      </c>
      <c r="AH7" s="108">
        <f t="shared" si="2"/>
        <v>38.68</v>
      </c>
    </row>
    <row r="8" spans="1:34" x14ac:dyDescent="0.2">
      <c r="A8" s="47" t="s">
        <v>0</v>
      </c>
      <c r="B8" s="104">
        <f>[4]Agosto!$J$5</f>
        <v>40.680000000000007</v>
      </c>
      <c r="C8" s="104">
        <f>[4]Agosto!$J$6</f>
        <v>36</v>
      </c>
      <c r="D8" s="104">
        <f>[4]Agosto!$J$7</f>
        <v>35.28</v>
      </c>
      <c r="E8" s="104">
        <f>[4]Agosto!$J$8</f>
        <v>37.800000000000004</v>
      </c>
      <c r="F8" s="104">
        <f>[4]Agosto!$J$9</f>
        <v>19.8</v>
      </c>
      <c r="G8" s="104">
        <f>[4]Agosto!$J$10</f>
        <v>30.96</v>
      </c>
      <c r="H8" s="104">
        <f>[4]Agosto!$J$11</f>
        <v>20.88</v>
      </c>
      <c r="I8" s="104">
        <f>[4]Agosto!$J$12</f>
        <v>35.28</v>
      </c>
      <c r="J8" s="104">
        <f>[4]Agosto!$J$13</f>
        <v>18.720000000000002</v>
      </c>
      <c r="K8" s="104">
        <f>[4]Agosto!$J$14</f>
        <v>21.6</v>
      </c>
      <c r="L8" s="104">
        <f>[4]Agosto!$J$15</f>
        <v>27.720000000000002</v>
      </c>
      <c r="M8" s="104">
        <f>[4]Agosto!$J$16</f>
        <v>35.28</v>
      </c>
      <c r="N8" s="104">
        <f>[4]Agosto!$J$17</f>
        <v>20.88</v>
      </c>
      <c r="O8" s="104">
        <f>[4]Agosto!$J$18</f>
        <v>19.440000000000001</v>
      </c>
      <c r="P8" s="104">
        <f>[4]Agosto!$J$19</f>
        <v>30.240000000000002</v>
      </c>
      <c r="Q8" s="104">
        <f>[4]Agosto!$J$20</f>
        <v>33.480000000000004</v>
      </c>
      <c r="R8" s="104">
        <f>[4]Agosto!$J$21</f>
        <v>27.36</v>
      </c>
      <c r="S8" s="104">
        <f>[4]Agosto!$J$22</f>
        <v>39.96</v>
      </c>
      <c r="T8" s="104">
        <f>[4]Agosto!$J$23</f>
        <v>60.839999999999996</v>
      </c>
      <c r="U8" s="104">
        <f>[4]Agosto!$J$24</f>
        <v>21.96</v>
      </c>
      <c r="V8" s="104">
        <f>[4]Agosto!$J$25</f>
        <v>39.6</v>
      </c>
      <c r="W8" s="104">
        <f>[4]Agosto!$J$26</f>
        <v>60.480000000000004</v>
      </c>
      <c r="X8" s="104">
        <f>[4]Agosto!$J$27</f>
        <v>57.960000000000008</v>
      </c>
      <c r="Y8" s="104">
        <f>[4]Agosto!$J$28</f>
        <v>29.52</v>
      </c>
      <c r="Z8" s="104">
        <f>[4]Agosto!$J$29</f>
        <v>23.040000000000003</v>
      </c>
      <c r="AA8" s="104">
        <f>[4]Agosto!$J$30</f>
        <v>19.079999999999998</v>
      </c>
      <c r="AB8" s="104">
        <f>[4]Agosto!$J$31</f>
        <v>19.8</v>
      </c>
      <c r="AC8" s="104">
        <f>[4]Agosto!$J$32</f>
        <v>26.28</v>
      </c>
      <c r="AD8" s="104">
        <f>[4]Agosto!$J$33</f>
        <v>34.92</v>
      </c>
      <c r="AE8" s="104">
        <f>[4]Agosto!$J$34</f>
        <v>47.16</v>
      </c>
      <c r="AF8" s="104">
        <f>[4]Agosto!$J$35</f>
        <v>45</v>
      </c>
      <c r="AG8" s="109">
        <f t="shared" ref="AG8:AG65" si="3">MAX(B8:AF8)</f>
        <v>60.839999999999996</v>
      </c>
      <c r="AH8" s="108">
        <f t="shared" ref="AH8:AH65" si="4">AVERAGE(B8:AF8)</f>
        <v>32.806451612903231</v>
      </c>
    </row>
    <row r="9" spans="1:34" x14ac:dyDescent="0.2">
      <c r="A9" s="47" t="s">
        <v>301</v>
      </c>
      <c r="B9" s="104" t="str">
        <f>[5]Agosto!$J$5</f>
        <v>*</v>
      </c>
      <c r="C9" s="104" t="str">
        <f>[5]Agosto!$J$6</f>
        <v>*</v>
      </c>
      <c r="D9" s="104" t="str">
        <f>[5]Agosto!$J$7</f>
        <v>*</v>
      </c>
      <c r="E9" s="104" t="str">
        <f>[5]Agosto!$J$8</f>
        <v>*</v>
      </c>
      <c r="F9" s="104" t="str">
        <f>[5]Agosto!$J$9</f>
        <v>*</v>
      </c>
      <c r="G9" s="104" t="str">
        <f>[5]Agosto!$J$10</f>
        <v>*</v>
      </c>
      <c r="H9" s="104" t="str">
        <f>[5]Agosto!$J$11</f>
        <v>*</v>
      </c>
      <c r="I9" s="104" t="str">
        <f>[5]Agosto!$J$12</f>
        <v>*</v>
      </c>
      <c r="J9" s="104" t="str">
        <f>[5]Agosto!$J$13</f>
        <v>*</v>
      </c>
      <c r="K9" s="104" t="str">
        <f>[5]Agosto!$J$14</f>
        <v>*</v>
      </c>
      <c r="L9" s="104" t="str">
        <f>[5]Agosto!$J$15</f>
        <v>*</v>
      </c>
      <c r="M9" s="104" t="str">
        <f>[5]Agosto!$J$16</f>
        <v>*</v>
      </c>
      <c r="N9" s="104" t="str">
        <f>[5]Agosto!$J$17</f>
        <v>*</v>
      </c>
      <c r="O9" s="104" t="str">
        <f>[5]Agosto!$J$18</f>
        <v>*</v>
      </c>
      <c r="P9" s="104" t="str">
        <f>[5]Agosto!$J$19</f>
        <v>*</v>
      </c>
      <c r="Q9" s="104" t="str">
        <f>[5]Agosto!$J$20</f>
        <v>*</v>
      </c>
      <c r="R9" s="104" t="str">
        <f>[5]Agosto!$J$21</f>
        <v>*</v>
      </c>
      <c r="S9" s="104" t="str">
        <f>[5]Agosto!$J$22</f>
        <v>*</v>
      </c>
      <c r="T9" s="104" t="str">
        <f>[5]Agosto!$J$23</f>
        <v>*</v>
      </c>
      <c r="U9" s="104" t="str">
        <f>[5]Agosto!$J$24</f>
        <v>*</v>
      </c>
      <c r="V9" s="104" t="str">
        <f>[5]Agosto!$J$25</f>
        <v>*</v>
      </c>
      <c r="W9" s="104" t="str">
        <f>[5]Agosto!$J$26</f>
        <v>*</v>
      </c>
      <c r="X9" s="104" t="str">
        <f>[5]Agosto!$J$27</f>
        <v>*</v>
      </c>
      <c r="Y9" s="104" t="str">
        <f>[5]Agosto!$J$28</f>
        <v>*</v>
      </c>
      <c r="Z9" s="104" t="str">
        <f>[5]Agosto!$J$29</f>
        <v>*</v>
      </c>
      <c r="AA9" s="104" t="str">
        <f>[5]Agosto!$J$30</f>
        <v>*</v>
      </c>
      <c r="AB9" s="104" t="str">
        <f>[5]Agosto!$J$31</f>
        <v>*</v>
      </c>
      <c r="AC9" s="104" t="str">
        <f>[5]Agosto!$J$32</f>
        <v>*</v>
      </c>
      <c r="AD9" s="104" t="str">
        <f>[5]Agosto!$J$33</f>
        <v>*</v>
      </c>
      <c r="AE9" s="104">
        <f>[5]Agosto!$J$34</f>
        <v>42.84</v>
      </c>
      <c r="AF9" s="104">
        <f>[5]Agosto!$J$35</f>
        <v>43.56</v>
      </c>
      <c r="AG9" s="109">
        <f t="shared" si="3"/>
        <v>43.56</v>
      </c>
      <c r="AH9" s="108">
        <f t="shared" si="4"/>
        <v>43.2</v>
      </c>
    </row>
    <row r="10" spans="1:34" x14ac:dyDescent="0.2">
      <c r="A10" s="47" t="s">
        <v>81</v>
      </c>
      <c r="B10" s="104">
        <f>[6]Agosto!$J$5</f>
        <v>36.72</v>
      </c>
      <c r="C10" s="104">
        <f>[6]Agosto!$J$6</f>
        <v>41.76</v>
      </c>
      <c r="D10" s="104">
        <f>[6]Agosto!$J$7</f>
        <v>36.36</v>
      </c>
      <c r="E10" s="104">
        <f>[6]Agosto!$J$8</f>
        <v>41.4</v>
      </c>
      <c r="F10" s="104">
        <f>[6]Agosto!$J$9</f>
        <v>19.440000000000001</v>
      </c>
      <c r="G10" s="104">
        <f>[6]Agosto!$J$10</f>
        <v>32.76</v>
      </c>
      <c r="H10" s="104">
        <f>[6]Agosto!$J$11</f>
        <v>26.28</v>
      </c>
      <c r="I10" s="104">
        <f>[6]Agosto!$J$12</f>
        <v>41.04</v>
      </c>
      <c r="J10" s="104">
        <f>[6]Agosto!$J$13</f>
        <v>31.319999999999997</v>
      </c>
      <c r="K10" s="104">
        <f>[6]Agosto!$J$14</f>
        <v>22.32</v>
      </c>
      <c r="L10" s="104">
        <f>[6]Agosto!$J$15</f>
        <v>24.840000000000003</v>
      </c>
      <c r="M10" s="104">
        <f>[6]Agosto!$J$16</f>
        <v>28.8</v>
      </c>
      <c r="N10" s="104">
        <f>[6]Agosto!$J$17</f>
        <v>21.96</v>
      </c>
      <c r="O10" s="104">
        <f>[6]Agosto!$J$18</f>
        <v>19.8</v>
      </c>
      <c r="P10" s="104">
        <f>[6]Agosto!$J$19</f>
        <v>30.240000000000002</v>
      </c>
      <c r="Q10" s="104">
        <f>[6]Agosto!$J$20</f>
        <v>28.8</v>
      </c>
      <c r="R10" s="104">
        <f>[6]Agosto!$J$21</f>
        <v>37.440000000000005</v>
      </c>
      <c r="S10" s="104">
        <f>[6]Agosto!$J$22</f>
        <v>38.519999999999996</v>
      </c>
      <c r="T10" s="104">
        <f>[6]Agosto!$J$23</f>
        <v>51.480000000000004</v>
      </c>
      <c r="U10" s="104">
        <f>[6]Agosto!$J$24</f>
        <v>48.96</v>
      </c>
      <c r="V10" s="104">
        <f>[6]Agosto!$J$25</f>
        <v>30.6</v>
      </c>
      <c r="W10" s="104">
        <f>[6]Agosto!$J$26</f>
        <v>52.92</v>
      </c>
      <c r="X10" s="104">
        <f>[6]Agosto!$J$27</f>
        <v>51.12</v>
      </c>
      <c r="Y10" s="104">
        <f>[6]Agosto!$J$28</f>
        <v>40.680000000000007</v>
      </c>
      <c r="Z10" s="104">
        <f>[6]Agosto!$J$29</f>
        <v>43.56</v>
      </c>
      <c r="AA10" s="104">
        <f>[6]Agosto!$J$30</f>
        <v>38.880000000000003</v>
      </c>
      <c r="AB10" s="104">
        <f>[6]Agosto!$J$31</f>
        <v>21.240000000000002</v>
      </c>
      <c r="AC10" s="104">
        <f>[6]Agosto!$J$32</f>
        <v>24.12</v>
      </c>
      <c r="AD10" s="104">
        <f>[6]Agosto!$J$33</f>
        <v>33.480000000000004</v>
      </c>
      <c r="AE10" s="104">
        <f>[6]Agosto!$J$34</f>
        <v>41.04</v>
      </c>
      <c r="AF10" s="104">
        <f>[6]Agosto!$J$35</f>
        <v>38.519999999999996</v>
      </c>
      <c r="AG10" s="109">
        <f t="shared" si="3"/>
        <v>52.92</v>
      </c>
      <c r="AH10" s="108">
        <f t="shared" si="4"/>
        <v>34.722580645161294</v>
      </c>
    </row>
    <row r="11" spans="1:34" x14ac:dyDescent="0.2">
      <c r="A11" s="47" t="s">
        <v>1</v>
      </c>
      <c r="B11" s="104">
        <f>[7]Agosto!$J$5</f>
        <v>48.6</v>
      </c>
      <c r="C11" s="104">
        <f>[7]Agosto!$J$6</f>
        <v>35.28</v>
      </c>
      <c r="D11" s="104">
        <f>[7]Agosto!$J$7</f>
        <v>28.44</v>
      </c>
      <c r="E11" s="104">
        <f>[7]Agosto!$J$8</f>
        <v>41.76</v>
      </c>
      <c r="F11" s="104">
        <f>[7]Agosto!$J$9</f>
        <v>15.48</v>
      </c>
      <c r="G11" s="104">
        <f>[7]Agosto!$J$10</f>
        <v>23.040000000000003</v>
      </c>
      <c r="H11" s="104">
        <f>[7]Agosto!$J$11</f>
        <v>24.840000000000003</v>
      </c>
      <c r="I11" s="104">
        <f>[7]Agosto!$J$12</f>
        <v>27.720000000000002</v>
      </c>
      <c r="J11" s="104">
        <f>[7]Agosto!$J$13</f>
        <v>27</v>
      </c>
      <c r="K11" s="104">
        <f>[7]Agosto!$J$14</f>
        <v>27.36</v>
      </c>
      <c r="L11" s="104">
        <f>[7]Agosto!$J$15</f>
        <v>26.64</v>
      </c>
      <c r="M11" s="104">
        <f>[7]Agosto!$J$16</f>
        <v>25.56</v>
      </c>
      <c r="N11" s="104">
        <f>[7]Agosto!$J$17</f>
        <v>18</v>
      </c>
      <c r="O11" s="104">
        <f>[7]Agosto!$J$18</f>
        <v>24.48</v>
      </c>
      <c r="P11" s="104">
        <f>[7]Agosto!$J$19</f>
        <v>16.920000000000002</v>
      </c>
      <c r="Q11" s="104">
        <f>[7]Agosto!$J$20</f>
        <v>21.6</v>
      </c>
      <c r="R11" s="104">
        <f>[7]Agosto!$J$21</f>
        <v>25.2</v>
      </c>
      <c r="S11" s="104">
        <f>[7]Agosto!$J$22</f>
        <v>37.080000000000005</v>
      </c>
      <c r="T11" s="104">
        <f>[7]Agosto!$J$23</f>
        <v>56.88</v>
      </c>
      <c r="U11" s="104">
        <f>[7]Agosto!$J$24</f>
        <v>38.159999999999997</v>
      </c>
      <c r="V11" s="104">
        <f>[7]Agosto!$J$25</f>
        <v>45.72</v>
      </c>
      <c r="W11" s="104">
        <f>[7]Agosto!$J$26</f>
        <v>51.480000000000004</v>
      </c>
      <c r="X11" s="104">
        <f>[7]Agosto!$J$27</f>
        <v>50.04</v>
      </c>
      <c r="Y11" s="104">
        <f>[7]Agosto!$J$28</f>
        <v>31.680000000000003</v>
      </c>
      <c r="Z11" s="104">
        <f>[7]Agosto!$J$29</f>
        <v>29.52</v>
      </c>
      <c r="AA11" s="104">
        <f>[7]Agosto!$J$30</f>
        <v>23.400000000000002</v>
      </c>
      <c r="AB11" s="104">
        <f>[7]Agosto!$J$31</f>
        <v>23.400000000000002</v>
      </c>
      <c r="AC11" s="104">
        <f>[7]Agosto!$J$32</f>
        <v>23.759999999999998</v>
      </c>
      <c r="AD11" s="104">
        <f>[7]Agosto!$J$33</f>
        <v>22.32</v>
      </c>
      <c r="AE11" s="104">
        <f>[7]Agosto!$J$34</f>
        <v>35.64</v>
      </c>
      <c r="AF11" s="104">
        <f>[7]Agosto!$J$35</f>
        <v>47.88</v>
      </c>
      <c r="AG11" s="109">
        <f>MAX(B11:AF11)</f>
        <v>56.88</v>
      </c>
      <c r="AH11" s="108">
        <f t="shared" si="4"/>
        <v>31.447741935483869</v>
      </c>
    </row>
    <row r="12" spans="1:34" x14ac:dyDescent="0.2">
      <c r="A12" s="47" t="s">
        <v>285</v>
      </c>
      <c r="B12" s="104" t="str">
        <f>[8]Agosto!$J$5</f>
        <v>*</v>
      </c>
      <c r="C12" s="104" t="str">
        <f>[8]Agosto!$J$6</f>
        <v>*</v>
      </c>
      <c r="D12" s="104" t="str">
        <f>[8]Agosto!$J$7</f>
        <v>*</v>
      </c>
      <c r="E12" s="104" t="str">
        <f>[8]Agosto!$J$8</f>
        <v>*</v>
      </c>
      <c r="F12" s="104" t="str">
        <f>[8]Agosto!$J$9</f>
        <v>*</v>
      </c>
      <c r="G12" s="104">
        <f>[8]Agosto!$J$10</f>
        <v>11.520000000000001</v>
      </c>
      <c r="H12" s="104">
        <f>[8]Agosto!$J$11</f>
        <v>21.6</v>
      </c>
      <c r="I12" s="104">
        <f>[8]Agosto!$J$12</f>
        <v>30.96</v>
      </c>
      <c r="J12" s="104">
        <f>[8]Agosto!$J$13</f>
        <v>29.880000000000003</v>
      </c>
      <c r="K12" s="104">
        <f>[8]Agosto!$J$14</f>
        <v>21.240000000000002</v>
      </c>
      <c r="L12" s="104">
        <f>[8]Agosto!$J$15</f>
        <v>29.16</v>
      </c>
      <c r="M12" s="104">
        <f>[8]Agosto!$J$16</f>
        <v>23.400000000000002</v>
      </c>
      <c r="N12" s="104">
        <f>[8]Agosto!$J$17</f>
        <v>16.559999999999999</v>
      </c>
      <c r="O12" s="104">
        <f>[8]Agosto!$J$18</f>
        <v>23.400000000000002</v>
      </c>
      <c r="P12" s="104">
        <f>[8]Agosto!$J$19</f>
        <v>20.52</v>
      </c>
      <c r="Q12" s="104">
        <f>[8]Agosto!$J$20</f>
        <v>19.8</v>
      </c>
      <c r="R12" s="104">
        <f>[8]Agosto!$J$21</f>
        <v>16.559999999999999</v>
      </c>
      <c r="S12" s="104">
        <f>[8]Agosto!$J$22</f>
        <v>33.119999999999997</v>
      </c>
      <c r="T12" s="104">
        <f>[8]Agosto!$J$23</f>
        <v>51.84</v>
      </c>
      <c r="U12" s="104">
        <f>[8]Agosto!$J$24</f>
        <v>26.64</v>
      </c>
      <c r="V12" s="104">
        <f>[8]Agosto!$J$25</f>
        <v>33.840000000000003</v>
      </c>
      <c r="W12" s="104">
        <f>[8]Agosto!$J$26</f>
        <v>39.24</v>
      </c>
      <c r="X12" s="104">
        <f>[8]Agosto!$J$27</f>
        <v>48.6</v>
      </c>
      <c r="Y12" s="104">
        <f>[8]Agosto!$J$28</f>
        <v>37.440000000000005</v>
      </c>
      <c r="Z12" s="104">
        <f>[8]Agosto!$J$29</f>
        <v>30.6</v>
      </c>
      <c r="AA12" s="104">
        <f>[8]Agosto!$J$30</f>
        <v>28.44</v>
      </c>
      <c r="AB12" s="104">
        <f>[8]Agosto!$J$31</f>
        <v>20.16</v>
      </c>
      <c r="AC12" s="104">
        <f>[8]Agosto!$J$32</f>
        <v>22.68</v>
      </c>
      <c r="AD12" s="104">
        <f>[8]Agosto!$J$33</f>
        <v>22.32</v>
      </c>
      <c r="AE12" s="104">
        <f>[8]Agosto!$J$34</f>
        <v>35.28</v>
      </c>
      <c r="AF12" s="104">
        <f>[8]Agosto!$J$35</f>
        <v>44.64</v>
      </c>
      <c r="AG12" s="109">
        <f>MAX(B12:AF12)</f>
        <v>51.84</v>
      </c>
      <c r="AH12" s="108">
        <f t="shared" si="4"/>
        <v>28.440000000000005</v>
      </c>
    </row>
    <row r="13" spans="1:34" x14ac:dyDescent="0.2">
      <c r="A13" s="47" t="s">
        <v>138</v>
      </c>
      <c r="B13" s="104">
        <f>[9]Agosto!$J$5</f>
        <v>53.28</v>
      </c>
      <c r="C13" s="104">
        <f>[9]Agosto!$J$6</f>
        <v>48.6</v>
      </c>
      <c r="D13" s="104">
        <f>[9]Agosto!$J$7</f>
        <v>35.64</v>
      </c>
      <c r="E13" s="104">
        <f>[9]Agosto!$J$8</f>
        <v>47.88</v>
      </c>
      <c r="F13" s="104">
        <f>[9]Agosto!$J$9</f>
        <v>19.8</v>
      </c>
      <c r="G13" s="104">
        <f>[9]Agosto!$J$10</f>
        <v>28.08</v>
      </c>
      <c r="H13" s="104">
        <f>[9]Agosto!$J$11</f>
        <v>31.680000000000003</v>
      </c>
      <c r="I13" s="104">
        <f>[9]Agosto!$J$12</f>
        <v>38.519999999999996</v>
      </c>
      <c r="J13" s="104">
        <f>[9]Agosto!$J$13</f>
        <v>32.4</v>
      </c>
      <c r="K13" s="104">
        <f>[9]Agosto!$J$14</f>
        <v>24.840000000000003</v>
      </c>
      <c r="L13" s="104">
        <f>[9]Agosto!$J$15</f>
        <v>28.44</v>
      </c>
      <c r="M13" s="104">
        <f>[9]Agosto!$J$16</f>
        <v>27.36</v>
      </c>
      <c r="N13" s="104">
        <f>[9]Agosto!$J$17</f>
        <v>28.08</v>
      </c>
      <c r="O13" s="104">
        <f>[9]Agosto!$J$18</f>
        <v>26.64</v>
      </c>
      <c r="P13" s="104">
        <f>[9]Agosto!$J$19</f>
        <v>27.720000000000002</v>
      </c>
      <c r="Q13" s="104">
        <f>[9]Agosto!$J$20</f>
        <v>33.840000000000003</v>
      </c>
      <c r="R13" s="104">
        <f>[9]Agosto!$J$21</f>
        <v>32.04</v>
      </c>
      <c r="S13" s="104">
        <f>[9]Agosto!$J$22</f>
        <v>47.16</v>
      </c>
      <c r="T13" s="104">
        <f>[9]Agosto!$J$23</f>
        <v>72.360000000000014</v>
      </c>
      <c r="U13" s="104">
        <f>[9]Agosto!$J$24</f>
        <v>66.239999999999995</v>
      </c>
      <c r="V13" s="104">
        <f>[9]Agosto!$J$25</f>
        <v>43.92</v>
      </c>
      <c r="W13" s="104">
        <f>[9]Agosto!$J$26</f>
        <v>68.039999999999992</v>
      </c>
      <c r="X13" s="104">
        <f>[9]Agosto!$J$27</f>
        <v>48.96</v>
      </c>
      <c r="Y13" s="104">
        <f>[9]Agosto!$J$28</f>
        <v>50.4</v>
      </c>
      <c r="Z13" s="104">
        <f>[9]Agosto!$J$29</f>
        <v>37.440000000000005</v>
      </c>
      <c r="AA13" s="104">
        <f>[9]Agosto!$J$30</f>
        <v>25.56</v>
      </c>
      <c r="AB13" s="104">
        <f>[9]Agosto!$J$31</f>
        <v>21.6</v>
      </c>
      <c r="AC13" s="104">
        <f>[9]Agosto!$J$32</f>
        <v>30.96</v>
      </c>
      <c r="AD13" s="104">
        <f>[9]Agosto!$J$33</f>
        <v>36</v>
      </c>
      <c r="AE13" s="104">
        <f>[9]Agosto!$J$34</f>
        <v>45</v>
      </c>
      <c r="AF13" s="104">
        <f>[9]Agosto!$J$35</f>
        <v>53.64</v>
      </c>
      <c r="AG13" s="109">
        <f t="shared" si="3"/>
        <v>72.360000000000014</v>
      </c>
      <c r="AH13" s="108">
        <f t="shared" si="4"/>
        <v>39.100645161290316</v>
      </c>
    </row>
    <row r="14" spans="1:34" x14ac:dyDescent="0.2">
      <c r="A14" s="47" t="s">
        <v>87</v>
      </c>
      <c r="B14" s="104">
        <f>[10]Agosto!$J$5</f>
        <v>51.480000000000004</v>
      </c>
      <c r="C14" s="104">
        <f>[10]Agosto!$J$6</f>
        <v>38.159999999999997</v>
      </c>
      <c r="D14" s="104">
        <f>[10]Agosto!$J$7</f>
        <v>36.36</v>
      </c>
      <c r="E14" s="104">
        <f>[10]Agosto!$J$8</f>
        <v>38.880000000000003</v>
      </c>
      <c r="F14" s="104">
        <f>[10]Agosto!$J$9</f>
        <v>29.52</v>
      </c>
      <c r="G14" s="104">
        <f>[10]Agosto!$J$10</f>
        <v>34.92</v>
      </c>
      <c r="H14" s="104">
        <f>[10]Agosto!$J$11</f>
        <v>26.64</v>
      </c>
      <c r="I14" s="104">
        <f>[10]Agosto!$J$12</f>
        <v>33.119999999999997</v>
      </c>
      <c r="J14" s="104">
        <f>[10]Agosto!$J$13</f>
        <v>33.840000000000003</v>
      </c>
      <c r="K14" s="104">
        <f>[10]Agosto!$J$14</f>
        <v>33.480000000000004</v>
      </c>
      <c r="L14" s="104">
        <f>[10]Agosto!$J$15</f>
        <v>32.76</v>
      </c>
      <c r="M14" s="104">
        <f>[10]Agosto!$J$16</f>
        <v>38.519999999999996</v>
      </c>
      <c r="N14" s="104">
        <f>[10]Agosto!$J$17</f>
        <v>27.36</v>
      </c>
      <c r="O14" s="104">
        <f>[10]Agosto!$J$18</f>
        <v>30.240000000000002</v>
      </c>
      <c r="P14" s="104">
        <f>[10]Agosto!$J$19</f>
        <v>28.44</v>
      </c>
      <c r="Q14" s="104">
        <f>[10]Agosto!$J$20</f>
        <v>33.119999999999997</v>
      </c>
      <c r="R14" s="104">
        <f>[10]Agosto!$J$21</f>
        <v>45</v>
      </c>
      <c r="S14" s="104">
        <f>[10]Agosto!$J$22</f>
        <v>48.96</v>
      </c>
      <c r="T14" s="104">
        <f>[10]Agosto!$J$23</f>
        <v>56.88</v>
      </c>
      <c r="U14" s="104">
        <f>[10]Agosto!$J$24</f>
        <v>34.200000000000003</v>
      </c>
      <c r="V14" s="104">
        <f>[10]Agosto!$J$25</f>
        <v>51.84</v>
      </c>
      <c r="W14" s="104">
        <f>[10]Agosto!$J$26</f>
        <v>48.24</v>
      </c>
      <c r="X14" s="104">
        <f>[10]Agosto!$J$27</f>
        <v>55.800000000000004</v>
      </c>
      <c r="Y14" s="104">
        <f>[10]Agosto!$J$28</f>
        <v>27</v>
      </c>
      <c r="Z14" s="104">
        <f>[10]Agosto!$J$29</f>
        <v>41.04</v>
      </c>
      <c r="AA14" s="104">
        <f>[10]Agosto!$J$30</f>
        <v>28.08</v>
      </c>
      <c r="AB14" s="104">
        <f>[10]Agosto!$J$31</f>
        <v>38.159999999999997</v>
      </c>
      <c r="AC14" s="104">
        <f>[10]Agosto!$J$32</f>
        <v>45.36</v>
      </c>
      <c r="AD14" s="104">
        <f>[10]Agosto!$J$33</f>
        <v>37.080000000000005</v>
      </c>
      <c r="AE14" s="104">
        <f>[10]Agosto!$J$34</f>
        <v>41.04</v>
      </c>
      <c r="AF14" s="104">
        <f>[10]Agosto!$J$35</f>
        <v>40.680000000000007</v>
      </c>
      <c r="AG14" s="109">
        <f t="shared" si="3"/>
        <v>56.88</v>
      </c>
      <c r="AH14" s="108">
        <f t="shared" si="4"/>
        <v>38.264516129032259</v>
      </c>
    </row>
    <row r="15" spans="1:34" x14ac:dyDescent="0.2">
      <c r="A15" s="47" t="s">
        <v>47</v>
      </c>
      <c r="B15" s="104">
        <f>[11]Agosto!$J$5</f>
        <v>39.6</v>
      </c>
      <c r="C15" s="104">
        <f>[11]Agosto!$J$6</f>
        <v>39.6</v>
      </c>
      <c r="D15" s="104">
        <f>[11]Agosto!$J$7</f>
        <v>32.4</v>
      </c>
      <c r="E15" s="104">
        <f>[11]Agosto!$J$8</f>
        <v>41.04</v>
      </c>
      <c r="F15" s="104">
        <f>[11]Agosto!$J$9</f>
        <v>24.840000000000003</v>
      </c>
      <c r="G15" s="104">
        <f>[11]Agosto!$J$10</f>
        <v>32.4</v>
      </c>
      <c r="H15" s="104">
        <f>[11]Agosto!$J$11</f>
        <v>26.64</v>
      </c>
      <c r="I15" s="104">
        <f>[11]Agosto!$J$12</f>
        <v>42.480000000000004</v>
      </c>
      <c r="J15" s="104">
        <f>[11]Agosto!$J$13</f>
        <v>30.6</v>
      </c>
      <c r="K15" s="104">
        <f>[11]Agosto!$J$14</f>
        <v>28.08</v>
      </c>
      <c r="L15" s="104">
        <f>[11]Agosto!$J$15</f>
        <v>26.28</v>
      </c>
      <c r="M15" s="104">
        <f>[11]Agosto!$J$16</f>
        <v>31.680000000000003</v>
      </c>
      <c r="N15" s="104">
        <f>[11]Agosto!$J$17</f>
        <v>26.28</v>
      </c>
      <c r="O15" s="104">
        <f>[11]Agosto!$J$18</f>
        <v>21.6</v>
      </c>
      <c r="P15" s="104">
        <f>[11]Agosto!$J$19</f>
        <v>37.080000000000005</v>
      </c>
      <c r="Q15" s="104">
        <f>[11]Agosto!$J$20</f>
        <v>36.36</v>
      </c>
      <c r="R15" s="104">
        <f>[11]Agosto!$J$21</f>
        <v>31.680000000000003</v>
      </c>
      <c r="S15" s="104">
        <f>[11]Agosto!$J$22</f>
        <v>39.6</v>
      </c>
      <c r="T15" s="104">
        <f>[11]Agosto!$J$23</f>
        <v>42.84</v>
      </c>
      <c r="U15" s="104">
        <f>[11]Agosto!$J$24</f>
        <v>37.080000000000005</v>
      </c>
      <c r="V15" s="104">
        <f>[11]Agosto!$J$25</f>
        <v>29.16</v>
      </c>
      <c r="W15" s="104">
        <f>[11]Agosto!$J$26</f>
        <v>46.080000000000005</v>
      </c>
      <c r="X15" s="104">
        <f>[11]Agosto!$J$27</f>
        <v>41.76</v>
      </c>
      <c r="Y15" s="104">
        <f>[11]Agosto!$J$28</f>
        <v>36</v>
      </c>
      <c r="Z15" s="104">
        <f>[11]Agosto!$J$29</f>
        <v>35.64</v>
      </c>
      <c r="AA15" s="104">
        <f>[11]Agosto!$J$30</f>
        <v>36</v>
      </c>
      <c r="AB15" s="104">
        <f>[11]Agosto!$J$31</f>
        <v>28.8</v>
      </c>
      <c r="AC15" s="104">
        <f>[11]Agosto!$J$32</f>
        <v>34.200000000000003</v>
      </c>
      <c r="AD15" s="104">
        <f>[11]Agosto!$J$33</f>
        <v>32.4</v>
      </c>
      <c r="AE15" s="104">
        <f>[11]Agosto!$J$34</f>
        <v>42.84</v>
      </c>
      <c r="AF15" s="104">
        <f>[11]Agosto!$J$35</f>
        <v>40.680000000000007</v>
      </c>
      <c r="AG15" s="109">
        <f t="shared" si="3"/>
        <v>46.080000000000005</v>
      </c>
      <c r="AH15" s="108">
        <f t="shared" si="4"/>
        <v>34.571612903225805</v>
      </c>
    </row>
    <row r="16" spans="1:34" x14ac:dyDescent="0.2">
      <c r="A16" s="47" t="s">
        <v>90</v>
      </c>
      <c r="B16" s="104">
        <f>[12]Agosto!$J$5</f>
        <v>50.76</v>
      </c>
      <c r="C16" s="104">
        <f>[12]Agosto!$J$6</f>
        <v>47.16</v>
      </c>
      <c r="D16" s="104">
        <f>[12]Agosto!$J$7</f>
        <v>28.08</v>
      </c>
      <c r="E16" s="104">
        <f>[12]Agosto!$J$8</f>
        <v>48.24</v>
      </c>
      <c r="F16" s="104">
        <f>[12]Agosto!$J$9</f>
        <v>23.400000000000002</v>
      </c>
      <c r="G16" s="104">
        <f>[12]Agosto!$J$10</f>
        <v>24.840000000000003</v>
      </c>
      <c r="H16" s="104">
        <f>[12]Agosto!$J$11</f>
        <v>22.68</v>
      </c>
      <c r="I16" s="104">
        <f>[12]Agosto!$J$12</f>
        <v>50.04</v>
      </c>
      <c r="J16" s="104">
        <f>[12]Agosto!$J$13</f>
        <v>36.36</v>
      </c>
      <c r="K16" s="104">
        <f>[12]Agosto!$J$14</f>
        <v>20.88</v>
      </c>
      <c r="L16" s="104">
        <f>[12]Agosto!$J$15</f>
        <v>25.56</v>
      </c>
      <c r="M16" s="104">
        <f>[12]Agosto!$J$16</f>
        <v>33.480000000000004</v>
      </c>
      <c r="N16" s="104">
        <f>[12]Agosto!$J$17</f>
        <v>21.96</v>
      </c>
      <c r="O16" s="104">
        <f>[12]Agosto!$J$18</f>
        <v>22.32</v>
      </c>
      <c r="P16" s="104">
        <f>[12]Agosto!$J$19</f>
        <v>24.48</v>
      </c>
      <c r="Q16" s="104">
        <f>[12]Agosto!$J$20</f>
        <v>27.720000000000002</v>
      </c>
      <c r="R16" s="104">
        <f>[12]Agosto!$J$21</f>
        <v>23.400000000000002</v>
      </c>
      <c r="S16" s="104">
        <f>[12]Agosto!$J$22</f>
        <v>45.72</v>
      </c>
      <c r="T16" s="104">
        <f>[12]Agosto!$J$23</f>
        <v>84.24</v>
      </c>
      <c r="U16" s="104">
        <f>[12]Agosto!$J$24</f>
        <v>100.44</v>
      </c>
      <c r="V16" s="104">
        <f>[12]Agosto!$J$25</f>
        <v>48.96</v>
      </c>
      <c r="W16" s="104">
        <f>[12]Agosto!$J$26</f>
        <v>66.960000000000008</v>
      </c>
      <c r="X16" s="104">
        <f>[12]Agosto!$J$27</f>
        <v>60.480000000000004</v>
      </c>
      <c r="Y16" s="104">
        <f>[12]Agosto!$J$28</f>
        <v>50.04</v>
      </c>
      <c r="Z16" s="104">
        <f>[12]Agosto!$J$29</f>
        <v>44.28</v>
      </c>
      <c r="AA16" s="104">
        <f>[12]Agosto!$J$30</f>
        <v>34.200000000000003</v>
      </c>
      <c r="AB16" s="104">
        <f>[12]Agosto!$J$31</f>
        <v>21.6</v>
      </c>
      <c r="AC16" s="104">
        <f>[12]Agosto!$J$32</f>
        <v>19.440000000000001</v>
      </c>
      <c r="AD16" s="104">
        <f>[12]Agosto!$J$33</f>
        <v>30.240000000000002</v>
      </c>
      <c r="AE16" s="104">
        <f>[12]Agosto!$J$34</f>
        <v>33.840000000000003</v>
      </c>
      <c r="AF16" s="104">
        <f>[12]Agosto!$J$35</f>
        <v>50.04</v>
      </c>
      <c r="AG16" s="109">
        <f t="shared" si="3"/>
        <v>100.44</v>
      </c>
      <c r="AH16" s="108">
        <f t="shared" si="4"/>
        <v>39.414193548387097</v>
      </c>
    </row>
    <row r="17" spans="1:37" x14ac:dyDescent="0.2">
      <c r="A17" s="47" t="s">
        <v>95</v>
      </c>
      <c r="B17" s="104">
        <f>[13]Agosto!$J$5</f>
        <v>47.519999999999996</v>
      </c>
      <c r="C17" s="104">
        <f>[13]Agosto!$J$6</f>
        <v>46.080000000000005</v>
      </c>
      <c r="D17" s="104">
        <f>[13]Agosto!$J$7</f>
        <v>39.6</v>
      </c>
      <c r="E17" s="104">
        <f>[13]Agosto!$J$8</f>
        <v>44.64</v>
      </c>
      <c r="F17" s="104">
        <f>[13]Agosto!$J$9</f>
        <v>18.36</v>
      </c>
      <c r="G17" s="104">
        <f>[13]Agosto!$J$10</f>
        <v>26.28</v>
      </c>
      <c r="H17" s="104">
        <f>[13]Agosto!$J$11</f>
        <v>31.319999999999997</v>
      </c>
      <c r="I17" s="104">
        <f>[13]Agosto!$J$12</f>
        <v>46.800000000000004</v>
      </c>
      <c r="J17" s="104">
        <f>[13]Agosto!$J$13</f>
        <v>38.519999999999996</v>
      </c>
      <c r="K17" s="104">
        <f>[13]Agosto!$J$14</f>
        <v>21.96</v>
      </c>
      <c r="L17" s="104">
        <f>[13]Agosto!$J$15</f>
        <v>29.880000000000003</v>
      </c>
      <c r="M17" s="104">
        <f>[13]Agosto!$J$16</f>
        <v>27.720000000000002</v>
      </c>
      <c r="N17" s="104">
        <f>[13]Agosto!$J$17</f>
        <v>27.36</v>
      </c>
      <c r="O17" s="104">
        <f>[13]Agosto!$J$18</f>
        <v>27.36</v>
      </c>
      <c r="P17" s="104">
        <f>[13]Agosto!$J$19</f>
        <v>29.52</v>
      </c>
      <c r="Q17" s="104">
        <f>[13]Agosto!$J$20</f>
        <v>32.4</v>
      </c>
      <c r="R17" s="104">
        <f>[13]Agosto!$J$21</f>
        <v>31.319999999999997</v>
      </c>
      <c r="S17" s="104">
        <f>[13]Agosto!$J$22</f>
        <v>52.56</v>
      </c>
      <c r="T17" s="104">
        <f>[13]Agosto!$J$23</f>
        <v>61.2</v>
      </c>
      <c r="U17" s="104">
        <f>[13]Agosto!$J$24</f>
        <v>41.76</v>
      </c>
      <c r="V17" s="104">
        <f>[13]Agosto!$J$25</f>
        <v>39.24</v>
      </c>
      <c r="W17" s="104">
        <f>[13]Agosto!$J$26</f>
        <v>65.160000000000011</v>
      </c>
      <c r="X17" s="104">
        <f>[13]Agosto!$J$27</f>
        <v>58.32</v>
      </c>
      <c r="Y17" s="104">
        <f>[13]Agosto!$J$28</f>
        <v>42.480000000000004</v>
      </c>
      <c r="Z17" s="104">
        <f>[13]Agosto!$J$29</f>
        <v>42.12</v>
      </c>
      <c r="AA17" s="104">
        <f>[13]Agosto!$J$30</f>
        <v>33.840000000000003</v>
      </c>
      <c r="AB17" s="104">
        <f>[13]Agosto!$J$31</f>
        <v>18</v>
      </c>
      <c r="AC17" s="104">
        <f>[13]Agosto!$J$32</f>
        <v>24.840000000000003</v>
      </c>
      <c r="AD17" s="104">
        <f>[13]Agosto!$J$33</f>
        <v>41.76</v>
      </c>
      <c r="AE17" s="104">
        <f>[13]Agosto!$J$34</f>
        <v>44.28</v>
      </c>
      <c r="AF17" s="104">
        <f>[13]Agosto!$J$35</f>
        <v>48.24</v>
      </c>
      <c r="AG17" s="109">
        <f t="shared" si="3"/>
        <v>65.160000000000011</v>
      </c>
      <c r="AH17" s="108">
        <f t="shared" si="4"/>
        <v>38.078709677419354</v>
      </c>
    </row>
    <row r="18" spans="1:37" x14ac:dyDescent="0.2">
      <c r="A18" s="47" t="s">
        <v>139</v>
      </c>
      <c r="B18" s="104">
        <f>[14]Agosto!$J$5</f>
        <v>42.12</v>
      </c>
      <c r="C18" s="104">
        <f>[14]Agosto!$J$6</f>
        <v>31.680000000000003</v>
      </c>
      <c r="D18" s="104">
        <f>[14]Agosto!$J$7</f>
        <v>30.96</v>
      </c>
      <c r="E18" s="104">
        <f>[14]Agosto!$J$8</f>
        <v>40.680000000000007</v>
      </c>
      <c r="F18" s="104">
        <f>[14]Agosto!$J$9</f>
        <v>24.840000000000003</v>
      </c>
      <c r="G18" s="104">
        <f>[14]Agosto!$J$10</f>
        <v>32.04</v>
      </c>
      <c r="H18" s="104">
        <f>[14]Agosto!$J$11</f>
        <v>30.240000000000002</v>
      </c>
      <c r="I18" s="104">
        <f>[14]Agosto!$J$12</f>
        <v>43.2</v>
      </c>
      <c r="J18" s="104">
        <f>[14]Agosto!$J$13</f>
        <v>33.119999999999997</v>
      </c>
      <c r="K18" s="104">
        <f>[14]Agosto!$J$14</f>
        <v>28.44</v>
      </c>
      <c r="L18" s="104">
        <f>[14]Agosto!$J$15</f>
        <v>37.080000000000005</v>
      </c>
      <c r="M18" s="104">
        <f>[14]Agosto!$J$16</f>
        <v>34.200000000000003</v>
      </c>
      <c r="N18" s="104">
        <f>[14]Agosto!$J$17</f>
        <v>27.720000000000002</v>
      </c>
      <c r="O18" s="104">
        <f>[14]Agosto!$J$18</f>
        <v>28.44</v>
      </c>
      <c r="P18" s="104">
        <f>[14]Agosto!$J$19</f>
        <v>28.8</v>
      </c>
      <c r="Q18" s="104">
        <f>[14]Agosto!$J$20</f>
        <v>29.16</v>
      </c>
      <c r="R18" s="104">
        <f>[14]Agosto!$J$21</f>
        <v>32.76</v>
      </c>
      <c r="S18" s="104">
        <f>[14]Agosto!$J$22</f>
        <v>40.32</v>
      </c>
      <c r="T18" s="104">
        <f>[14]Agosto!$J$23</f>
        <v>52.92</v>
      </c>
      <c r="U18" s="104">
        <f>[14]Agosto!$J$24</f>
        <v>38.159999999999997</v>
      </c>
      <c r="V18" s="104">
        <f>[14]Agosto!$J$25</f>
        <v>41.76</v>
      </c>
      <c r="W18" s="104">
        <f>[14]Agosto!$J$26</f>
        <v>44.28</v>
      </c>
      <c r="X18" s="104">
        <f>[14]Agosto!$J$27</f>
        <v>41.76</v>
      </c>
      <c r="Y18" s="104">
        <f>[14]Agosto!$J$28</f>
        <v>36.36</v>
      </c>
      <c r="Z18" s="104">
        <f>[14]Agosto!$J$29</f>
        <v>39.6</v>
      </c>
      <c r="AA18" s="104">
        <f>[14]Agosto!$J$30</f>
        <v>43.56</v>
      </c>
      <c r="AB18" s="104">
        <f>[14]Agosto!$J$31</f>
        <v>31.680000000000003</v>
      </c>
      <c r="AC18" s="104">
        <f>[14]Agosto!$J$32</f>
        <v>36</v>
      </c>
      <c r="AD18" s="104">
        <f>[14]Agosto!$J$33</f>
        <v>33.480000000000004</v>
      </c>
      <c r="AE18" s="104">
        <f>[14]Agosto!$J$34</f>
        <v>37.800000000000004</v>
      </c>
      <c r="AF18" s="104">
        <f>[14]Agosto!$J$35</f>
        <v>41.4</v>
      </c>
      <c r="AG18" s="109">
        <f t="shared" si="3"/>
        <v>52.92</v>
      </c>
      <c r="AH18" s="108">
        <f t="shared" si="4"/>
        <v>35.953548387096774</v>
      </c>
    </row>
    <row r="19" spans="1:37" x14ac:dyDescent="0.2">
      <c r="A19" s="47" t="s">
        <v>2</v>
      </c>
      <c r="B19" s="104">
        <f>[15]Agosto!$J$5</f>
        <v>47.16</v>
      </c>
      <c r="C19" s="104">
        <f>[15]Agosto!$J$6</f>
        <v>42.84</v>
      </c>
      <c r="D19" s="104">
        <f>[15]Agosto!$J$7</f>
        <v>41.76</v>
      </c>
      <c r="E19" s="104">
        <f>[15]Agosto!$J$8</f>
        <v>32.04</v>
      </c>
      <c r="F19" s="104">
        <f>[15]Agosto!$J$9</f>
        <v>29.16</v>
      </c>
      <c r="G19" s="104">
        <f>[15]Agosto!$J$10</f>
        <v>35.64</v>
      </c>
      <c r="H19" s="104">
        <f>[15]Agosto!$J$11</f>
        <v>32.76</v>
      </c>
      <c r="I19" s="104">
        <f>[15]Agosto!$J$12</f>
        <v>39.24</v>
      </c>
      <c r="J19" s="104">
        <f>[15]Agosto!$J$13</f>
        <v>34.92</v>
      </c>
      <c r="K19" s="104">
        <f>[15]Agosto!$J$14</f>
        <v>28.08</v>
      </c>
      <c r="L19" s="104">
        <f>[15]Agosto!$J$15</f>
        <v>27.36</v>
      </c>
      <c r="M19" s="104">
        <f>[15]Agosto!$J$16</f>
        <v>32.4</v>
      </c>
      <c r="N19" s="104">
        <f>[15]Agosto!$J$17</f>
        <v>26.28</v>
      </c>
      <c r="O19" s="104">
        <f>[15]Agosto!$J$18</f>
        <v>24.48</v>
      </c>
      <c r="P19" s="104">
        <f>[15]Agosto!$J$19</f>
        <v>29.880000000000003</v>
      </c>
      <c r="Q19" s="104">
        <f>[15]Agosto!$J$20</f>
        <v>36.36</v>
      </c>
      <c r="R19" s="104">
        <f>[15]Agosto!$J$21</f>
        <v>36.72</v>
      </c>
      <c r="S19" s="104">
        <f>[15]Agosto!$J$22</f>
        <v>46.800000000000004</v>
      </c>
      <c r="T19" s="104">
        <f>[15]Agosto!$J$23</f>
        <v>54.72</v>
      </c>
      <c r="U19" s="104">
        <f>[15]Agosto!$J$24</f>
        <v>39.96</v>
      </c>
      <c r="V19" s="104">
        <f>[15]Agosto!$J$25</f>
        <v>44.28</v>
      </c>
      <c r="W19" s="104">
        <f>[15]Agosto!$J$26</f>
        <v>42.480000000000004</v>
      </c>
      <c r="X19" s="104">
        <f>[15]Agosto!$J$27</f>
        <v>51.12</v>
      </c>
      <c r="Y19" s="104">
        <f>[15]Agosto!$J$28</f>
        <v>29.52</v>
      </c>
      <c r="Z19" s="104">
        <f>[15]Agosto!$J$29</f>
        <v>35.64</v>
      </c>
      <c r="AA19" s="104">
        <f>[15]Agosto!$J$30</f>
        <v>32.76</v>
      </c>
      <c r="AB19" s="104">
        <f>[15]Agosto!$J$31</f>
        <v>28.08</v>
      </c>
      <c r="AC19" s="104">
        <f>[15]Agosto!$J$32</f>
        <v>32.76</v>
      </c>
      <c r="AD19" s="104">
        <f>[15]Agosto!$J$33</f>
        <v>34.92</v>
      </c>
      <c r="AE19" s="104">
        <f>[15]Agosto!$J$34</f>
        <v>44.64</v>
      </c>
      <c r="AF19" s="104">
        <f>[15]Agosto!$J$35</f>
        <v>49.680000000000007</v>
      </c>
      <c r="AG19" s="109">
        <f>MAX(B19:AF19)</f>
        <v>54.72</v>
      </c>
      <c r="AH19" s="108">
        <f t="shared" si="4"/>
        <v>36.917419354838721</v>
      </c>
      <c r="AJ19" s="12" t="s">
        <v>35</v>
      </c>
      <c r="AK19" t="s">
        <v>35</v>
      </c>
    </row>
    <row r="20" spans="1:37" x14ac:dyDescent="0.2">
      <c r="A20" s="47" t="s">
        <v>282</v>
      </c>
      <c r="B20" s="104" t="str">
        <f>[16]Agosto!$J$5</f>
        <v>*</v>
      </c>
      <c r="C20" s="104" t="str">
        <f>[16]Agosto!$J$6</f>
        <v>*</v>
      </c>
      <c r="D20" s="104" t="str">
        <f>[16]Agosto!$J$7</f>
        <v>*</v>
      </c>
      <c r="E20" s="104" t="str">
        <f>[16]Agosto!$J$8</f>
        <v>*</v>
      </c>
      <c r="F20" s="104" t="str">
        <f>[16]Agosto!$J$9</f>
        <v>*</v>
      </c>
      <c r="G20" s="104" t="str">
        <f>[16]Agosto!$J$10</f>
        <v>*</v>
      </c>
      <c r="H20" s="104" t="str">
        <f>[16]Agosto!$J$11</f>
        <v>*</v>
      </c>
      <c r="I20" s="104" t="str">
        <f>[16]Agosto!$J$12</f>
        <v>*</v>
      </c>
      <c r="J20" s="104" t="str">
        <f>[16]Agosto!$J$13</f>
        <v>*</v>
      </c>
      <c r="K20" s="104">
        <f>[16]Agosto!$J$14</f>
        <v>21.240000000000002</v>
      </c>
      <c r="L20" s="104">
        <f>[16]Agosto!$J$15</f>
        <v>28.8</v>
      </c>
      <c r="M20" s="104">
        <f>[16]Agosto!$J$16</f>
        <v>37.080000000000005</v>
      </c>
      <c r="N20" s="104">
        <f>[16]Agosto!$J$17</f>
        <v>28.08</v>
      </c>
      <c r="O20" s="104">
        <f>[16]Agosto!$J$18</f>
        <v>28.08</v>
      </c>
      <c r="P20" s="104">
        <f>[16]Agosto!$J$19</f>
        <v>33.480000000000004</v>
      </c>
      <c r="Q20" s="104">
        <f>[16]Agosto!$J$20</f>
        <v>34.92</v>
      </c>
      <c r="R20" s="104">
        <f>[16]Agosto!$J$21</f>
        <v>32.04</v>
      </c>
      <c r="S20" s="104">
        <f>[16]Agosto!$J$22</f>
        <v>54.36</v>
      </c>
      <c r="T20" s="104">
        <f>[16]Agosto!$J$23</f>
        <v>74.88000000000001</v>
      </c>
      <c r="U20" s="104">
        <f>[16]Agosto!$J$24</f>
        <v>32.04</v>
      </c>
      <c r="V20" s="104">
        <f>[16]Agosto!$J$25</f>
        <v>55.800000000000004</v>
      </c>
      <c r="W20" s="104">
        <f>[16]Agosto!$J$26</f>
        <v>79.56</v>
      </c>
      <c r="X20" s="104">
        <f>[16]Agosto!$J$27</f>
        <v>48.24</v>
      </c>
      <c r="Y20" s="104">
        <f>[16]Agosto!$J$28</f>
        <v>55.080000000000005</v>
      </c>
      <c r="Z20" s="104">
        <f>[16]Agosto!$J$29</f>
        <v>32.4</v>
      </c>
      <c r="AA20" s="104">
        <f>[16]Agosto!$J$30</f>
        <v>33.119999999999997</v>
      </c>
      <c r="AB20" s="104">
        <f>[16]Agosto!$J$31</f>
        <v>33.840000000000003</v>
      </c>
      <c r="AC20" s="104">
        <f>[16]Agosto!$J$32</f>
        <v>21.6</v>
      </c>
      <c r="AD20" s="104">
        <f>[16]Agosto!$J$33</f>
        <v>39.96</v>
      </c>
      <c r="AE20" s="104">
        <f>[16]Agosto!$J$34</f>
        <v>57.6</v>
      </c>
      <c r="AF20" s="104">
        <f>[16]Agosto!$J$35</f>
        <v>61.560000000000009</v>
      </c>
      <c r="AG20" s="109">
        <f>MAX(B20:AF20)</f>
        <v>79.56</v>
      </c>
      <c r="AH20" s="108">
        <f t="shared" si="4"/>
        <v>41.989090909090919</v>
      </c>
      <c r="AJ20" s="12"/>
    </row>
    <row r="21" spans="1:37" x14ac:dyDescent="0.2">
      <c r="A21" s="47" t="s">
        <v>3</v>
      </c>
      <c r="B21" s="104">
        <f>[17]Agosto!$J$5</f>
        <v>29.880000000000003</v>
      </c>
      <c r="C21" s="104">
        <f>[17]Agosto!$J$6</f>
        <v>31.680000000000003</v>
      </c>
      <c r="D21" s="104">
        <f>[17]Agosto!$J$7</f>
        <v>24.840000000000003</v>
      </c>
      <c r="E21" s="104">
        <f>[17]Agosto!$J$8</f>
        <v>31.680000000000003</v>
      </c>
      <c r="F21" s="104">
        <f>[17]Agosto!$J$9</f>
        <v>29.52</v>
      </c>
      <c r="G21" s="104">
        <f>[17]Agosto!$J$10</f>
        <v>26.28</v>
      </c>
      <c r="H21" s="104">
        <f>[17]Agosto!$J$11</f>
        <v>29.880000000000003</v>
      </c>
      <c r="I21" s="104">
        <f>[17]Agosto!$J$12</f>
        <v>30.96</v>
      </c>
      <c r="J21" s="104">
        <f>[17]Agosto!$J$13</f>
        <v>27.720000000000002</v>
      </c>
      <c r="K21" s="104">
        <f>[17]Agosto!$J$14</f>
        <v>20.16</v>
      </c>
      <c r="L21" s="104">
        <f>[17]Agosto!$J$15</f>
        <v>25.56</v>
      </c>
      <c r="M21" s="104">
        <f>[17]Agosto!$J$16</f>
        <v>26.64</v>
      </c>
      <c r="N21" s="104">
        <f>[17]Agosto!$J$17</f>
        <v>24.48</v>
      </c>
      <c r="O21" s="104">
        <f>[17]Agosto!$J$18</f>
        <v>22.32</v>
      </c>
      <c r="P21" s="104">
        <f>[17]Agosto!$J$19</f>
        <v>25.56</v>
      </c>
      <c r="Q21" s="104">
        <f>[17]Agosto!$J$20</f>
        <v>33.480000000000004</v>
      </c>
      <c r="R21" s="104">
        <f>[17]Agosto!$J$21</f>
        <v>38.519999999999996</v>
      </c>
      <c r="S21" s="104">
        <f>[17]Agosto!$J$22</f>
        <v>28.08</v>
      </c>
      <c r="T21" s="104">
        <f>[17]Agosto!$J$23</f>
        <v>38.519999999999996</v>
      </c>
      <c r="U21" s="104">
        <f>[17]Agosto!$J$24</f>
        <v>44.64</v>
      </c>
      <c r="V21" s="104">
        <f>[17]Agosto!$J$25</f>
        <v>27.720000000000002</v>
      </c>
      <c r="W21" s="104">
        <f>[17]Agosto!$J$26</f>
        <v>42.12</v>
      </c>
      <c r="X21" s="104">
        <f>[17]Agosto!$J$27</f>
        <v>36.72</v>
      </c>
      <c r="Y21" s="104">
        <f>[17]Agosto!$J$28</f>
        <v>28.44</v>
      </c>
      <c r="Z21" s="104">
        <f>[17]Agosto!$J$29</f>
        <v>28.8</v>
      </c>
      <c r="AA21" s="104">
        <f>[17]Agosto!$J$30</f>
        <v>21.240000000000002</v>
      </c>
      <c r="AB21" s="104">
        <f>[17]Agosto!$J$31</f>
        <v>25.2</v>
      </c>
      <c r="AC21" s="104">
        <f>[17]Agosto!$J$32</f>
        <v>39.6</v>
      </c>
      <c r="AD21" s="104">
        <f>[17]Agosto!$J$33</f>
        <v>40.680000000000007</v>
      </c>
      <c r="AE21" s="104">
        <f>[17]Agosto!$J$34</f>
        <v>34.200000000000003</v>
      </c>
      <c r="AF21" s="104">
        <f>[17]Agosto!$J$35</f>
        <v>27.36</v>
      </c>
      <c r="AG21" s="109">
        <f>MAX(B21:AF21)</f>
        <v>44.64</v>
      </c>
      <c r="AH21" s="108">
        <f>AVERAGE(B21:AF21)</f>
        <v>30.402580645161301</v>
      </c>
      <c r="AJ21" s="12"/>
    </row>
    <row r="22" spans="1:37" x14ac:dyDescent="0.2">
      <c r="A22" s="47" t="s">
        <v>4</v>
      </c>
      <c r="B22" s="104">
        <f>[18]Agosto!$J$5</f>
        <v>32.04</v>
      </c>
      <c r="C22" s="104">
        <f>[18]Agosto!$J$6</f>
        <v>32.76</v>
      </c>
      <c r="D22" s="104">
        <f>[18]Agosto!$J$7</f>
        <v>36.36</v>
      </c>
      <c r="E22" s="104">
        <f>[18]Agosto!$J$8</f>
        <v>33.840000000000003</v>
      </c>
      <c r="F22" s="104">
        <f>[18]Agosto!$J$9</f>
        <v>31.319999999999997</v>
      </c>
      <c r="G22" s="104">
        <f>[18]Agosto!$J$10</f>
        <v>27</v>
      </c>
      <c r="H22" s="104">
        <f>[18]Agosto!$J$11</f>
        <v>33.119999999999997</v>
      </c>
      <c r="I22" s="104">
        <f>[18]Agosto!$J$12</f>
        <v>30.6</v>
      </c>
      <c r="J22" s="104">
        <f>[18]Agosto!$J$13</f>
        <v>42.12</v>
      </c>
      <c r="K22" s="104">
        <f>[18]Agosto!$J$14</f>
        <v>26.28</v>
      </c>
      <c r="L22" s="104">
        <f>[18]Agosto!$J$15</f>
        <v>24.840000000000003</v>
      </c>
      <c r="M22" s="104">
        <f>[18]Agosto!$J$16</f>
        <v>30.96</v>
      </c>
      <c r="N22" s="104">
        <f>[18]Agosto!$J$17</f>
        <v>27</v>
      </c>
      <c r="O22" s="104">
        <f>[18]Agosto!$J$18</f>
        <v>26.28</v>
      </c>
      <c r="P22" s="104">
        <f>[18]Agosto!$J$19</f>
        <v>32.76</v>
      </c>
      <c r="Q22" s="104">
        <f>[18]Agosto!$J$20</f>
        <v>39.6</v>
      </c>
      <c r="R22" s="104">
        <f>[18]Agosto!$J$21</f>
        <v>32.4</v>
      </c>
      <c r="S22" s="104">
        <f>[18]Agosto!$J$22</f>
        <v>36</v>
      </c>
      <c r="T22" s="104">
        <f>[18]Agosto!$J$23</f>
        <v>48.96</v>
      </c>
      <c r="U22" s="104">
        <f>[18]Agosto!$J$24</f>
        <v>49.680000000000007</v>
      </c>
      <c r="V22" s="104">
        <f>[18]Agosto!$J$25</f>
        <v>32.4</v>
      </c>
      <c r="W22" s="104">
        <f>[18]Agosto!$J$26</f>
        <v>48.24</v>
      </c>
      <c r="X22" s="104">
        <f>[18]Agosto!$J$27</f>
        <v>40.680000000000007</v>
      </c>
      <c r="Y22" s="104">
        <f>[18]Agosto!$J$28</f>
        <v>33.840000000000003</v>
      </c>
      <c r="Z22" s="104">
        <f>[18]Agosto!$J$29</f>
        <v>28.08</v>
      </c>
      <c r="AA22" s="104">
        <f>[18]Agosto!$J$30</f>
        <v>33.480000000000004</v>
      </c>
      <c r="AB22" s="104">
        <f>[18]Agosto!$J$31</f>
        <v>28.8</v>
      </c>
      <c r="AC22" s="104">
        <f>[18]Agosto!$J$32</f>
        <v>39.96</v>
      </c>
      <c r="AD22" s="104">
        <f>[18]Agosto!$J$33</f>
        <v>37.080000000000005</v>
      </c>
      <c r="AE22" s="104">
        <f>[18]Agosto!$J$34</f>
        <v>37.440000000000005</v>
      </c>
      <c r="AF22" s="104">
        <f>[18]Agosto!$J$35</f>
        <v>41.4</v>
      </c>
      <c r="AG22" s="109">
        <f t="shared" si="3"/>
        <v>49.680000000000007</v>
      </c>
      <c r="AH22" s="108">
        <f t="shared" si="4"/>
        <v>34.687741935483878</v>
      </c>
    </row>
    <row r="23" spans="1:37" x14ac:dyDescent="0.2">
      <c r="A23" s="47" t="s">
        <v>209</v>
      </c>
      <c r="B23" s="104">
        <f>[19]Agosto!$J$5</f>
        <v>52.2</v>
      </c>
      <c r="C23" s="104">
        <f>[19]Agosto!$J$6</f>
        <v>54</v>
      </c>
      <c r="D23" s="104">
        <f>[19]Agosto!$J$7</f>
        <v>47.88</v>
      </c>
      <c r="E23" s="104">
        <f>[19]Agosto!$J$8</f>
        <v>57.960000000000008</v>
      </c>
      <c r="F23" s="104">
        <f>[19]Agosto!$J$9</f>
        <v>25.56</v>
      </c>
      <c r="G23" s="104">
        <f>[19]Agosto!$J$10</f>
        <v>28.08</v>
      </c>
      <c r="H23" s="104">
        <f>[19]Agosto!$J$11</f>
        <v>26.64</v>
      </c>
      <c r="I23" s="104">
        <f>[19]Agosto!$J$12</f>
        <v>34.56</v>
      </c>
      <c r="J23" s="104">
        <f>[19]Agosto!$J$13</f>
        <v>40.680000000000007</v>
      </c>
      <c r="K23" s="104">
        <f>[19]Agosto!$J$14</f>
        <v>24.48</v>
      </c>
      <c r="L23" s="104">
        <f>[19]Agosto!$J$15</f>
        <v>24.840000000000003</v>
      </c>
      <c r="M23" s="104">
        <f>[19]Agosto!$J$16</f>
        <v>30.240000000000002</v>
      </c>
      <c r="N23" s="104">
        <f>[19]Agosto!$J$17</f>
        <v>20.52</v>
      </c>
      <c r="O23" s="104">
        <f>[19]Agosto!$J$18</f>
        <v>29.16</v>
      </c>
      <c r="P23" s="104">
        <f>[19]Agosto!$J$19</f>
        <v>27.36</v>
      </c>
      <c r="Q23" s="104">
        <f>[19]Agosto!$J$20</f>
        <v>27.720000000000002</v>
      </c>
      <c r="R23" s="104">
        <f>[19]Agosto!$J$21</f>
        <v>26.64</v>
      </c>
      <c r="S23" s="104">
        <f>[19]Agosto!$J$22</f>
        <v>35.28</v>
      </c>
      <c r="T23" s="104">
        <f>[19]Agosto!$J$23</f>
        <v>63.72</v>
      </c>
      <c r="U23" s="104">
        <f>[19]Agosto!$J$24</f>
        <v>43.56</v>
      </c>
      <c r="V23" s="104">
        <f>[19]Agosto!$J$25</f>
        <v>38.519999999999996</v>
      </c>
      <c r="W23" s="104" t="str">
        <f>[19]Agosto!$J$26</f>
        <v>*</v>
      </c>
      <c r="X23" s="104" t="str">
        <f>[19]Agosto!$J$27</f>
        <v>*</v>
      </c>
      <c r="Y23" s="104" t="str">
        <f>[19]Agosto!$J$28</f>
        <v>*</v>
      </c>
      <c r="Z23" s="104" t="str">
        <f>[19]Agosto!$J$29</f>
        <v>*</v>
      </c>
      <c r="AA23" s="104" t="str">
        <f>[19]Agosto!$J$30</f>
        <v>*</v>
      </c>
      <c r="AB23" s="104" t="str">
        <f>[19]Agosto!$J$31</f>
        <v>*</v>
      </c>
      <c r="AC23" s="104" t="str">
        <f>[19]Agosto!$J$32</f>
        <v>*</v>
      </c>
      <c r="AD23" s="104" t="str">
        <f>[19]Agosto!$J$33</f>
        <v>*</v>
      </c>
      <c r="AE23" s="104" t="str">
        <f>[19]Agosto!$J$34</f>
        <v>*</v>
      </c>
      <c r="AF23" s="104" t="str">
        <f>[19]Agosto!$J$35</f>
        <v>*</v>
      </c>
      <c r="AG23" s="109">
        <f t="shared" si="3"/>
        <v>63.72</v>
      </c>
      <c r="AH23" s="108">
        <f t="shared" si="4"/>
        <v>36.171428571428564</v>
      </c>
    </row>
    <row r="24" spans="1:37" hidden="1" x14ac:dyDescent="0.2">
      <c r="A24" s="47" t="s">
        <v>5</v>
      </c>
      <c r="B24" s="104">
        <f>[19]Agosto!$J$5</f>
        <v>52.2</v>
      </c>
      <c r="C24" s="104">
        <f>[19]Agosto!$J$6</f>
        <v>54</v>
      </c>
      <c r="D24" s="104">
        <f>[19]Agosto!$J$7</f>
        <v>47.88</v>
      </c>
      <c r="E24" s="104">
        <f>[19]Agosto!$J$8</f>
        <v>57.960000000000008</v>
      </c>
      <c r="F24" s="104">
        <f>[19]Agosto!$J$9</f>
        <v>25.56</v>
      </c>
      <c r="G24" s="104">
        <f>[19]Agosto!$J$10</f>
        <v>28.08</v>
      </c>
      <c r="H24" s="104">
        <f>[19]Agosto!$J$11</f>
        <v>26.64</v>
      </c>
      <c r="I24" s="104">
        <f>[19]Agosto!$J$12</f>
        <v>34.56</v>
      </c>
      <c r="J24" s="104">
        <f>[19]Agosto!$J$13</f>
        <v>40.680000000000007</v>
      </c>
      <c r="K24" s="104">
        <f>[19]Agosto!$J$14</f>
        <v>24.48</v>
      </c>
      <c r="L24" s="104">
        <f>[19]Agosto!$J$15</f>
        <v>24.840000000000003</v>
      </c>
      <c r="M24" s="104">
        <f>[19]Agosto!$J$16</f>
        <v>30.240000000000002</v>
      </c>
      <c r="N24" s="104">
        <f>[19]Agosto!$J$17</f>
        <v>20.52</v>
      </c>
      <c r="O24" s="104">
        <f>[19]Agosto!$J$18</f>
        <v>29.16</v>
      </c>
      <c r="P24" s="104">
        <f>[19]Agosto!$J$19</f>
        <v>27.36</v>
      </c>
      <c r="Q24" s="104">
        <f>[19]Agosto!$J$20</f>
        <v>27.720000000000002</v>
      </c>
      <c r="R24" s="104">
        <f>[19]Agosto!$J$21</f>
        <v>26.64</v>
      </c>
      <c r="S24" s="104">
        <f>[19]Agosto!$J$22</f>
        <v>35.28</v>
      </c>
      <c r="T24" s="104">
        <f>[19]Agosto!$J$23</f>
        <v>63.72</v>
      </c>
      <c r="U24" s="104">
        <f>[19]Agosto!$J$24</f>
        <v>43.56</v>
      </c>
      <c r="V24" s="104">
        <f>[19]Agosto!$J$25</f>
        <v>38.519999999999996</v>
      </c>
      <c r="W24" s="104" t="str">
        <f>[19]Agosto!$J$26</f>
        <v>*</v>
      </c>
      <c r="X24" s="104" t="str">
        <f>[19]Agosto!$J$27</f>
        <v>*</v>
      </c>
      <c r="Y24" s="104" t="str">
        <f>[19]Agosto!$J$28</f>
        <v>*</v>
      </c>
      <c r="Z24" s="104" t="str">
        <f>[19]Agosto!$J$29</f>
        <v>*</v>
      </c>
      <c r="AA24" s="104" t="str">
        <f>[19]Agosto!$J$30</f>
        <v>*</v>
      </c>
      <c r="AB24" s="104" t="str">
        <f>[19]Agosto!$J$31</f>
        <v>*</v>
      </c>
      <c r="AC24" s="104" t="str">
        <f>[19]Agosto!$J$32</f>
        <v>*</v>
      </c>
      <c r="AD24" s="104" t="str">
        <f>[19]Agosto!$J$33</f>
        <v>*</v>
      </c>
      <c r="AE24" s="104" t="str">
        <f>[19]Agosto!$J$34</f>
        <v>*</v>
      </c>
      <c r="AF24" s="104" t="str">
        <f>[19]Agosto!$J$35</f>
        <v>*</v>
      </c>
      <c r="AG24" s="109">
        <f t="shared" si="3"/>
        <v>63.72</v>
      </c>
      <c r="AH24" s="108" t="s">
        <v>154</v>
      </c>
      <c r="AI24" s="12" t="s">
        <v>35</v>
      </c>
    </row>
    <row r="25" spans="1:37" x14ac:dyDescent="0.2">
      <c r="A25" s="47" t="s">
        <v>273</v>
      </c>
      <c r="B25" s="104">
        <f>[21]Agosto!$J$5</f>
        <v>31.319999999999997</v>
      </c>
      <c r="C25" s="104">
        <f>[21]Agosto!$J$6</f>
        <v>23.040000000000003</v>
      </c>
      <c r="D25" s="104">
        <f>[21]Agosto!$J$7</f>
        <v>21.96</v>
      </c>
      <c r="E25" s="104">
        <f>[21]Agosto!$J$8</f>
        <v>34.92</v>
      </c>
      <c r="F25" s="104">
        <f>[21]Agosto!$J$9</f>
        <v>23.400000000000002</v>
      </c>
      <c r="G25" s="104">
        <f>[21]Agosto!$J$10</f>
        <v>27</v>
      </c>
      <c r="H25" s="104">
        <f>[21]Agosto!$J$11</f>
        <v>16.559999999999999</v>
      </c>
      <c r="I25" s="104">
        <f>[21]Agosto!$J$12</f>
        <v>35.28</v>
      </c>
      <c r="J25" s="104">
        <f>[21]Agosto!$J$13</f>
        <v>47.519999999999996</v>
      </c>
      <c r="K25" s="104">
        <f>[21]Agosto!$J$14</f>
        <v>25.56</v>
      </c>
      <c r="L25" s="104">
        <f>[21]Agosto!$J$15</f>
        <v>25.92</v>
      </c>
      <c r="M25" s="104">
        <f>[21]Agosto!$J$16</f>
        <v>13.32</v>
      </c>
      <c r="N25" s="104">
        <f>[21]Agosto!$J$17</f>
        <v>11.16</v>
      </c>
      <c r="O25" s="104">
        <f>[21]Agosto!$J$18</f>
        <v>12.96</v>
      </c>
      <c r="P25" s="104">
        <f>[21]Agosto!$J$19</f>
        <v>18.720000000000002</v>
      </c>
      <c r="Q25" s="104">
        <f>[21]Agosto!$J$20</f>
        <v>18.36</v>
      </c>
      <c r="R25" s="104">
        <f>[21]Agosto!$J$21</f>
        <v>15.840000000000002</v>
      </c>
      <c r="S25" s="104">
        <f>[21]Agosto!$J$22</f>
        <v>21.96</v>
      </c>
      <c r="T25" s="104">
        <f>[21]Agosto!$J$23</f>
        <v>40.680000000000007</v>
      </c>
      <c r="U25" s="104">
        <f>[21]Agosto!$J$24</f>
        <v>25.92</v>
      </c>
      <c r="V25" s="104">
        <f>[21]Agosto!$J$25</f>
        <v>28.8</v>
      </c>
      <c r="W25" s="104">
        <f>[21]Agosto!$J$26</f>
        <v>33.119999999999997</v>
      </c>
      <c r="X25" s="104">
        <f>[21]Agosto!$J$27</f>
        <v>58.32</v>
      </c>
      <c r="Y25" s="104">
        <f>[21]Agosto!$J$28</f>
        <v>64.44</v>
      </c>
      <c r="Z25" s="104">
        <f>[21]Agosto!$J$29</f>
        <v>37.080000000000005</v>
      </c>
      <c r="AA25" s="104">
        <f>[21]Agosto!$J$30</f>
        <v>43.2</v>
      </c>
      <c r="AB25" s="104">
        <f>[21]Agosto!$J$31</f>
        <v>24.48</v>
      </c>
      <c r="AC25" s="104">
        <f>[21]Agosto!$J$32</f>
        <v>21.6</v>
      </c>
      <c r="AD25" s="104">
        <f>[21]Agosto!$J$33</f>
        <v>19.440000000000001</v>
      </c>
      <c r="AE25" s="104">
        <f>[21]Agosto!$J$34</f>
        <v>27.720000000000002</v>
      </c>
      <c r="AF25" s="104">
        <f>[21]Agosto!$J$35</f>
        <v>26.64</v>
      </c>
      <c r="AG25" s="109">
        <f t="shared" si="3"/>
        <v>64.44</v>
      </c>
      <c r="AH25" s="108">
        <f t="shared" si="4"/>
        <v>28.265806451612914</v>
      </c>
      <c r="AI25" s="12"/>
    </row>
    <row r="26" spans="1:37" x14ac:dyDescent="0.2">
      <c r="A26" s="47" t="s">
        <v>274</v>
      </c>
      <c r="B26" s="104">
        <f>[22]Agosto!$J$5</f>
        <v>32.76</v>
      </c>
      <c r="C26" s="104">
        <f>[22]Agosto!$J$6</f>
        <v>32.04</v>
      </c>
      <c r="D26" s="104">
        <f>[22]Agosto!$J$7</f>
        <v>27.720000000000002</v>
      </c>
      <c r="E26" s="104">
        <f>[22]Agosto!$J$8</f>
        <v>36.72</v>
      </c>
      <c r="F26" s="104">
        <f>[22]Agosto!$J$9</f>
        <v>29.880000000000003</v>
      </c>
      <c r="G26" s="104">
        <f>[22]Agosto!$J$10</f>
        <v>28.08</v>
      </c>
      <c r="H26" s="104">
        <f>[22]Agosto!$J$11</f>
        <v>19.079999999999998</v>
      </c>
      <c r="I26" s="104">
        <f>[22]Agosto!$J$12</f>
        <v>39.96</v>
      </c>
      <c r="J26" s="104">
        <f>[22]Agosto!$J$13</f>
        <v>38.880000000000003</v>
      </c>
      <c r="K26" s="104">
        <f>[22]Agosto!$J$14</f>
        <v>24.48</v>
      </c>
      <c r="L26" s="104">
        <f>[22]Agosto!$J$15</f>
        <v>31.680000000000003</v>
      </c>
      <c r="M26" s="104">
        <f>[22]Agosto!$J$16</f>
        <v>19.079999999999998</v>
      </c>
      <c r="N26" s="104">
        <f>[22]Agosto!$J$17</f>
        <v>22.68</v>
      </c>
      <c r="O26" s="104">
        <f>[22]Agosto!$J$18</f>
        <v>32.76</v>
      </c>
      <c r="P26" s="104">
        <f>[22]Agosto!$J$19</f>
        <v>26.64</v>
      </c>
      <c r="Q26" s="104">
        <f>[22]Agosto!$J$20</f>
        <v>23.040000000000003</v>
      </c>
      <c r="R26" s="104">
        <f>[22]Agosto!$J$21</f>
        <v>21.96</v>
      </c>
      <c r="S26" s="104">
        <f>[22]Agosto!$J$22</f>
        <v>33.119999999999997</v>
      </c>
      <c r="T26" s="104">
        <f>[22]Agosto!$J$23</f>
        <v>53.64</v>
      </c>
      <c r="U26" s="104">
        <f>[22]Agosto!$J$24</f>
        <v>45</v>
      </c>
      <c r="V26" s="104">
        <f>[22]Agosto!$J$25</f>
        <v>40.680000000000007</v>
      </c>
      <c r="W26" s="104">
        <f>[22]Agosto!$J$26</f>
        <v>48.96</v>
      </c>
      <c r="X26" s="104">
        <f>[22]Agosto!$J$27</f>
        <v>55.800000000000004</v>
      </c>
      <c r="Y26" s="104">
        <f>[22]Agosto!$J$28</f>
        <v>48.96</v>
      </c>
      <c r="Z26" s="104">
        <f>[22]Agosto!$J$29</f>
        <v>37.800000000000004</v>
      </c>
      <c r="AA26" s="104">
        <f>[22]Agosto!$J$30</f>
        <v>35.64</v>
      </c>
      <c r="AB26" s="104">
        <f>[22]Agosto!$J$31</f>
        <v>23.759999999999998</v>
      </c>
      <c r="AC26" s="104">
        <f>[22]Agosto!$J$32</f>
        <v>22.32</v>
      </c>
      <c r="AD26" s="104">
        <f>[22]Agosto!$J$33</f>
        <v>22.68</v>
      </c>
      <c r="AE26" s="104">
        <f>[22]Agosto!$J$34</f>
        <v>28.08</v>
      </c>
      <c r="AF26" s="104">
        <f>[22]Agosto!$J$35</f>
        <v>42.12</v>
      </c>
      <c r="AG26" s="109">
        <f t="shared" si="3"/>
        <v>55.800000000000004</v>
      </c>
      <c r="AH26" s="108">
        <f t="shared" si="4"/>
        <v>33.096774193548377</v>
      </c>
      <c r="AI26" s="12"/>
    </row>
    <row r="27" spans="1:37" x14ac:dyDescent="0.2">
      <c r="A27" s="47" t="s">
        <v>261</v>
      </c>
      <c r="B27" s="104">
        <f>[23]Agosto!$J$5</f>
        <v>53.28</v>
      </c>
      <c r="C27" s="104">
        <f>[23]Agosto!$J$6</f>
        <v>46.440000000000005</v>
      </c>
      <c r="D27" s="104">
        <f>[23]Agosto!$J$7</f>
        <v>39.24</v>
      </c>
      <c r="E27" s="104">
        <f>[23]Agosto!$J$8</f>
        <v>55.800000000000004</v>
      </c>
      <c r="F27" s="104">
        <f>[23]Agosto!$J$9</f>
        <v>22.32</v>
      </c>
      <c r="G27" s="104">
        <f>[23]Agosto!$J$10</f>
        <v>20.52</v>
      </c>
      <c r="H27" s="104">
        <f>[23]Agosto!$J$11</f>
        <v>33.119999999999997</v>
      </c>
      <c r="I27" s="104">
        <f>[23]Agosto!$J$12</f>
        <v>45</v>
      </c>
      <c r="J27" s="104">
        <f>[23]Agosto!$J$13</f>
        <v>37.440000000000005</v>
      </c>
      <c r="K27" s="104">
        <f>[23]Agosto!$J$14</f>
        <v>20.52</v>
      </c>
      <c r="L27" s="104">
        <f>[23]Agosto!$J$15</f>
        <v>25.2</v>
      </c>
      <c r="M27" s="104">
        <f>[23]Agosto!$J$16</f>
        <v>32.4</v>
      </c>
      <c r="N27" s="104">
        <f>[23]Agosto!$J$17</f>
        <v>29.16</v>
      </c>
      <c r="O27" s="104">
        <f>[23]Agosto!$J$18</f>
        <v>27</v>
      </c>
      <c r="P27" s="104">
        <f>[23]Agosto!$J$19</f>
        <v>24.840000000000003</v>
      </c>
      <c r="Q27" s="104">
        <f>[23]Agosto!$J$20</f>
        <v>30.96</v>
      </c>
      <c r="R27" s="104">
        <f>[23]Agosto!$J$21</f>
        <v>27.720000000000002</v>
      </c>
      <c r="S27" s="104">
        <f>[23]Agosto!$J$22</f>
        <v>49.680000000000007</v>
      </c>
      <c r="T27" s="104">
        <f>[23]Agosto!$J$23</f>
        <v>63.72</v>
      </c>
      <c r="U27" s="104">
        <f>[23]Agosto!$J$24</f>
        <v>39.6</v>
      </c>
      <c r="V27" s="104">
        <f>[23]Agosto!$J$25</f>
        <v>55.440000000000005</v>
      </c>
      <c r="W27" s="104">
        <f>[23]Agosto!$J$26</f>
        <v>60.839999999999996</v>
      </c>
      <c r="X27" s="104">
        <f>[23]Agosto!$J$27</f>
        <v>56.16</v>
      </c>
      <c r="Y27" s="104">
        <f>[23]Agosto!$J$28</f>
        <v>44.28</v>
      </c>
      <c r="Z27" s="104">
        <f>[23]Agosto!$J$29</f>
        <v>33.480000000000004</v>
      </c>
      <c r="AA27" s="104">
        <f>[23]Agosto!$J$30</f>
        <v>34.200000000000003</v>
      </c>
      <c r="AB27" s="104">
        <f>[23]Agosto!$J$31</f>
        <v>26.28</v>
      </c>
      <c r="AC27" s="104">
        <f>[23]Agosto!$J$32</f>
        <v>24.12</v>
      </c>
      <c r="AD27" s="104">
        <f>[23]Agosto!$J$33</f>
        <v>35.64</v>
      </c>
      <c r="AE27" s="104">
        <f>[23]Agosto!$J$34</f>
        <v>50.4</v>
      </c>
      <c r="AF27" s="104">
        <f>[23]Agosto!$J$35</f>
        <v>60.839999999999996</v>
      </c>
      <c r="AG27" s="109">
        <f t="shared" si="3"/>
        <v>63.72</v>
      </c>
      <c r="AH27" s="108">
        <f t="shared" si="4"/>
        <v>38.89161290322582</v>
      </c>
      <c r="AI27" s="12"/>
    </row>
    <row r="28" spans="1:37" x14ac:dyDescent="0.2">
      <c r="A28" s="47" t="s">
        <v>320</v>
      </c>
      <c r="B28" s="104">
        <f>[24]Agosto!$J$5</f>
        <v>44.64</v>
      </c>
      <c r="C28" s="104">
        <f>[24]Agosto!$J$6</f>
        <v>34.200000000000003</v>
      </c>
      <c r="D28" s="104">
        <f>[24]Agosto!$J$7</f>
        <v>23.400000000000002</v>
      </c>
      <c r="E28" s="104">
        <f>[24]Agosto!$J$8</f>
        <v>42.12</v>
      </c>
      <c r="F28" s="104">
        <f>[24]Agosto!$J$9</f>
        <v>25.56</v>
      </c>
      <c r="G28" s="104">
        <f>[24]Agosto!$J$10</f>
        <v>23.400000000000002</v>
      </c>
      <c r="H28" s="104">
        <f>[24]Agosto!$J$11</f>
        <v>21.240000000000002</v>
      </c>
      <c r="I28" s="104">
        <f>[24]Agosto!$J$12</f>
        <v>39.24</v>
      </c>
      <c r="J28" s="104">
        <f>[24]Agosto!$J$13</f>
        <v>37.080000000000005</v>
      </c>
      <c r="K28" s="104">
        <f>[24]Agosto!$J$14</f>
        <v>29.52</v>
      </c>
      <c r="L28" s="104">
        <f>[24]Agosto!$J$15</f>
        <v>27</v>
      </c>
      <c r="M28" s="104">
        <f>[24]Agosto!$J$16</f>
        <v>20.88</v>
      </c>
      <c r="N28" s="104">
        <f>[24]Agosto!$J$17</f>
        <v>15.48</v>
      </c>
      <c r="O28" s="104">
        <f>[24]Agosto!$J$18</f>
        <v>27.720000000000002</v>
      </c>
      <c r="P28" s="104">
        <f>[24]Agosto!$J$19</f>
        <v>26.28</v>
      </c>
      <c r="Q28" s="104">
        <f>[24]Agosto!$J$20</f>
        <v>24.840000000000003</v>
      </c>
      <c r="R28" s="104">
        <f>[24]Agosto!$J$21</f>
        <v>23.040000000000003</v>
      </c>
      <c r="S28" s="104">
        <f>[24]Agosto!$J$22</f>
        <v>25.92</v>
      </c>
      <c r="T28" s="104">
        <f>[24]Agosto!$J$23</f>
        <v>45</v>
      </c>
      <c r="U28" s="104">
        <f>[24]Agosto!$J$24</f>
        <v>34.92</v>
      </c>
      <c r="V28" s="104">
        <f>[24]Agosto!$J$25</f>
        <v>33.840000000000003</v>
      </c>
      <c r="W28" s="104">
        <f>[24]Agosto!$J$26</f>
        <v>36.36</v>
      </c>
      <c r="X28" s="104">
        <f>[24]Agosto!$J$27</f>
        <v>38.519999999999996</v>
      </c>
      <c r="Y28" s="104">
        <f>[24]Agosto!$J$28</f>
        <v>50.04</v>
      </c>
      <c r="Z28" s="104">
        <f>[24]Agosto!$J$29</f>
        <v>35.28</v>
      </c>
      <c r="AA28" s="104">
        <f>[24]Agosto!$J$30</f>
        <v>43.56</v>
      </c>
      <c r="AB28" s="104">
        <f>[24]Agosto!$J$31</f>
        <v>25.2</v>
      </c>
      <c r="AC28" s="104">
        <f>[24]Agosto!$J$32</f>
        <v>29.880000000000003</v>
      </c>
      <c r="AD28" s="104">
        <f>[24]Agosto!$J$33</f>
        <v>24.12</v>
      </c>
      <c r="AE28" s="104">
        <f>[24]Agosto!$J$34</f>
        <v>27.36</v>
      </c>
      <c r="AF28" s="104">
        <f>[24]Agosto!$J$35</f>
        <v>29.52</v>
      </c>
      <c r="AG28" s="109">
        <f t="shared" si="3"/>
        <v>50.04</v>
      </c>
      <c r="AH28" s="108">
        <f t="shared" si="4"/>
        <v>31.134193548387103</v>
      </c>
      <c r="AI28" s="12"/>
    </row>
    <row r="29" spans="1:37" x14ac:dyDescent="0.2">
      <c r="A29" s="47" t="s">
        <v>206</v>
      </c>
      <c r="B29" s="104">
        <f>[25]Agosto!$J$5</f>
        <v>37.800000000000004</v>
      </c>
      <c r="C29" s="104">
        <f>[25]Agosto!$J$6</f>
        <v>36</v>
      </c>
      <c r="D29" s="104">
        <f>[25]Agosto!$J$7</f>
        <v>28.44</v>
      </c>
      <c r="E29" s="104">
        <f>[25]Agosto!$J$8</f>
        <v>42.480000000000004</v>
      </c>
      <c r="F29" s="104">
        <f>[25]Agosto!$J$9</f>
        <v>17.64</v>
      </c>
      <c r="G29" s="104">
        <f>[25]Agosto!$J$10</f>
        <v>23.040000000000003</v>
      </c>
      <c r="H29" s="104">
        <f>[25]Agosto!$J$11</f>
        <v>19.8</v>
      </c>
      <c r="I29" s="104">
        <f>[25]Agosto!$J$12</f>
        <v>39.96</v>
      </c>
      <c r="J29" s="104">
        <f>[25]Agosto!$J$13</f>
        <v>39.6</v>
      </c>
      <c r="K29" s="104">
        <f>[25]Agosto!$J$14</f>
        <v>24.12</v>
      </c>
      <c r="L29" s="104">
        <f>[25]Agosto!$J$15</f>
        <v>26.28</v>
      </c>
      <c r="M29" s="104">
        <f>[25]Agosto!$J$16</f>
        <v>23.759999999999998</v>
      </c>
      <c r="N29" s="104">
        <f>[25]Agosto!$J$17</f>
        <v>19.440000000000001</v>
      </c>
      <c r="O29" s="104">
        <f>[25]Agosto!$J$18</f>
        <v>23.759999999999998</v>
      </c>
      <c r="P29" s="104">
        <f>[25]Agosto!$J$19</f>
        <v>24.48</v>
      </c>
      <c r="Q29" s="104">
        <f>[25]Agosto!$J$20</f>
        <v>25.56</v>
      </c>
      <c r="R29" s="104">
        <f>[25]Agosto!$J$21</f>
        <v>29.16</v>
      </c>
      <c r="S29" s="104">
        <f>[25]Agosto!$J$22</f>
        <v>33.119999999999997</v>
      </c>
      <c r="T29" s="104">
        <f>[25]Agosto!$J$23</f>
        <v>56.519999999999996</v>
      </c>
      <c r="U29" s="104">
        <f>[25]Agosto!$J$24</f>
        <v>30.6</v>
      </c>
      <c r="V29" s="104">
        <f>[25]Agosto!$J$25</f>
        <v>42.480000000000004</v>
      </c>
      <c r="W29" s="104">
        <f>[25]Agosto!$J$26</f>
        <v>43.56</v>
      </c>
      <c r="X29" s="104">
        <f>[25]Agosto!$J$27</f>
        <v>45.72</v>
      </c>
      <c r="Y29" s="104">
        <f>[25]Agosto!$J$28</f>
        <v>47.16</v>
      </c>
      <c r="Z29" s="104">
        <f>[25]Agosto!$J$29</f>
        <v>34.92</v>
      </c>
      <c r="AA29" s="104">
        <f>[25]Agosto!$J$30</f>
        <v>40.680000000000007</v>
      </c>
      <c r="AB29" s="104">
        <f>[25]Agosto!$J$31</f>
        <v>24.48</v>
      </c>
      <c r="AC29" s="104">
        <f>[25]Agosto!$J$32</f>
        <v>25.56</v>
      </c>
      <c r="AD29" s="104">
        <f>[25]Agosto!$J$33</f>
        <v>25.92</v>
      </c>
      <c r="AE29" s="104">
        <f>[25]Agosto!$J$34</f>
        <v>31.319999999999997</v>
      </c>
      <c r="AF29" s="104">
        <f>[25]Agosto!$J$35</f>
        <v>33.840000000000003</v>
      </c>
      <c r="AG29" s="109">
        <f t="shared" si="3"/>
        <v>56.519999999999996</v>
      </c>
      <c r="AH29" s="108">
        <f t="shared" si="4"/>
        <v>32.167741935483875</v>
      </c>
      <c r="AI29" s="12"/>
    </row>
    <row r="30" spans="1:37" x14ac:dyDescent="0.2">
      <c r="A30" s="47" t="s">
        <v>207</v>
      </c>
      <c r="B30" s="104">
        <f>[26]Agosto!$J$5</f>
        <v>37.800000000000004</v>
      </c>
      <c r="C30" s="104">
        <f>[26]Agosto!$J$6</f>
        <v>34.56</v>
      </c>
      <c r="D30" s="104">
        <f>[26]Agosto!$J$7</f>
        <v>38.880000000000003</v>
      </c>
      <c r="E30" s="104">
        <f>[26]Agosto!$J$8</f>
        <v>38.880000000000003</v>
      </c>
      <c r="F30" s="104">
        <f>[26]Agosto!$J$9</f>
        <v>24.48</v>
      </c>
      <c r="G30" s="104">
        <f>[26]Agosto!$J$10</f>
        <v>18.720000000000002</v>
      </c>
      <c r="H30" s="104">
        <f>[26]Agosto!$J$11</f>
        <v>24.12</v>
      </c>
      <c r="I30" s="104">
        <f>[26]Agosto!$J$12</f>
        <v>39.96</v>
      </c>
      <c r="J30" s="104">
        <f>[26]Agosto!$J$13</f>
        <v>30.96</v>
      </c>
      <c r="K30" s="104">
        <f>[26]Agosto!$J$14</f>
        <v>26.64</v>
      </c>
      <c r="L30" s="104">
        <f>[26]Agosto!$J$15</f>
        <v>24.12</v>
      </c>
      <c r="M30" s="104">
        <f>[26]Agosto!$J$16</f>
        <v>24.840000000000003</v>
      </c>
      <c r="N30" s="104">
        <f>[26]Agosto!$J$17</f>
        <v>18.720000000000002</v>
      </c>
      <c r="O30" s="104">
        <f>[26]Agosto!$J$18</f>
        <v>26.28</v>
      </c>
      <c r="P30" s="104">
        <f>[26]Agosto!$J$19</f>
        <v>23.759999999999998</v>
      </c>
      <c r="Q30" s="104">
        <f>[26]Agosto!$J$20</f>
        <v>20.52</v>
      </c>
      <c r="R30" s="104">
        <f>[26]Agosto!$J$21</f>
        <v>18</v>
      </c>
      <c r="S30" s="104">
        <f>[26]Agosto!$J$22</f>
        <v>29.52</v>
      </c>
      <c r="T30" s="104">
        <f>[26]Agosto!$J$23</f>
        <v>47.519999999999996</v>
      </c>
      <c r="U30" s="104">
        <f>[26]Agosto!$J$24</f>
        <v>32.04</v>
      </c>
      <c r="V30" s="104">
        <f>[26]Agosto!$J$25</f>
        <v>36.72</v>
      </c>
      <c r="W30" s="104">
        <f>[26]Agosto!$J$26</f>
        <v>43.92</v>
      </c>
      <c r="X30" s="104">
        <f>[26]Agosto!$J$27</f>
        <v>56.88</v>
      </c>
      <c r="Y30" s="104">
        <f>[26]Agosto!$J$28</f>
        <v>37.080000000000005</v>
      </c>
      <c r="Z30" s="104">
        <f>[26]Agosto!$J$29</f>
        <v>37.800000000000004</v>
      </c>
      <c r="AA30" s="104">
        <f>[26]Agosto!$J$30</f>
        <v>27</v>
      </c>
      <c r="AB30" s="104">
        <f>[26]Agosto!$J$31</f>
        <v>22.32</v>
      </c>
      <c r="AC30" s="104">
        <f>[26]Agosto!$J$32</f>
        <v>23.400000000000002</v>
      </c>
      <c r="AD30" s="104">
        <f>[26]Agosto!$J$33</f>
        <v>18.720000000000002</v>
      </c>
      <c r="AE30" s="104">
        <f>[26]Agosto!$J$34</f>
        <v>27.36</v>
      </c>
      <c r="AF30" s="104">
        <f>[26]Agosto!$J$35</f>
        <v>41.76</v>
      </c>
      <c r="AG30" s="109">
        <f t="shared" si="3"/>
        <v>56.88</v>
      </c>
      <c r="AH30" s="108">
        <f t="shared" si="4"/>
        <v>30.750967741935479</v>
      </c>
      <c r="AI30" s="12"/>
    </row>
    <row r="31" spans="1:37" x14ac:dyDescent="0.2">
      <c r="A31" s="47" t="s">
        <v>33</v>
      </c>
      <c r="B31" s="104">
        <f>[27]Agosto!$J$5</f>
        <v>43.2</v>
      </c>
      <c r="C31" s="104">
        <f>[27]Agosto!$J$6</f>
        <v>29.880000000000003</v>
      </c>
      <c r="D31" s="104">
        <f>[27]Agosto!$J$7</f>
        <v>34.56</v>
      </c>
      <c r="E31" s="104">
        <f>[27]Agosto!$J$8</f>
        <v>43.56</v>
      </c>
      <c r="F31" s="104">
        <f>[27]Agosto!$J$9</f>
        <v>23.400000000000002</v>
      </c>
      <c r="G31" s="104">
        <f>[27]Agosto!$J$10</f>
        <v>25.92</v>
      </c>
      <c r="H31" s="104">
        <f>[27]Agosto!$J$11</f>
        <v>39.6</v>
      </c>
      <c r="I31" s="104">
        <f>[27]Agosto!$J$12</f>
        <v>32.4</v>
      </c>
      <c r="J31" s="104">
        <f>[27]Agosto!$J$13</f>
        <v>35.28</v>
      </c>
      <c r="K31" s="104">
        <f>[27]Agosto!$J$14</f>
        <v>25.2</v>
      </c>
      <c r="L31" s="104">
        <f>[27]Agosto!$J$15</f>
        <v>29.16</v>
      </c>
      <c r="M31" s="104">
        <f>[27]Agosto!$J$16</f>
        <v>28.8</v>
      </c>
      <c r="N31" s="104">
        <f>[27]Agosto!$J$17</f>
        <v>30.6</v>
      </c>
      <c r="O31" s="104">
        <f>[27]Agosto!$J$18</f>
        <v>24.48</v>
      </c>
      <c r="P31" s="104">
        <f>[27]Agosto!$J$19</f>
        <v>33.840000000000003</v>
      </c>
      <c r="Q31" s="104">
        <f>[27]Agosto!$J$20</f>
        <v>32.04</v>
      </c>
      <c r="R31" s="104">
        <f>[27]Agosto!$J$21</f>
        <v>41.76</v>
      </c>
      <c r="S31" s="104">
        <f>[27]Agosto!$J$22</f>
        <v>37.800000000000004</v>
      </c>
      <c r="T31" s="104">
        <f>[27]Agosto!$J$23</f>
        <v>46.800000000000004</v>
      </c>
      <c r="U31" s="104">
        <f>[27]Agosto!$J$24</f>
        <v>45.72</v>
      </c>
      <c r="V31" s="104">
        <f>[27]Agosto!$J$25</f>
        <v>38.519999999999996</v>
      </c>
      <c r="W31" s="104">
        <f>[27]Agosto!$J$26</f>
        <v>72.360000000000014</v>
      </c>
      <c r="X31" s="104">
        <f>[27]Agosto!$J$27</f>
        <v>40.32</v>
      </c>
      <c r="Y31" s="104">
        <f>[27]Agosto!$J$28</f>
        <v>32.04</v>
      </c>
      <c r="Z31" s="104">
        <f>[27]Agosto!$J$29</f>
        <v>23.759999999999998</v>
      </c>
      <c r="AA31" s="104">
        <f>[27]Agosto!$J$30</f>
        <v>32.76</v>
      </c>
      <c r="AB31" s="104">
        <f>[27]Agosto!$J$31</f>
        <v>29.52</v>
      </c>
      <c r="AC31" s="104">
        <f>[27]Agosto!$J$32</f>
        <v>42.480000000000004</v>
      </c>
      <c r="AD31" s="104">
        <f>[27]Agosto!$J$33</f>
        <v>44.28</v>
      </c>
      <c r="AE31" s="104">
        <f>[27]Agosto!$J$34</f>
        <v>36.36</v>
      </c>
      <c r="AF31" s="104">
        <f>[27]Agosto!$J$35</f>
        <v>41.4</v>
      </c>
      <c r="AG31" s="109">
        <f t="shared" si="3"/>
        <v>72.360000000000014</v>
      </c>
      <c r="AH31" s="108">
        <f t="shared" si="4"/>
        <v>36.058064516129036</v>
      </c>
    </row>
    <row r="32" spans="1:37" hidden="1" x14ac:dyDescent="0.2">
      <c r="A32" s="47" t="s">
        <v>6</v>
      </c>
      <c r="B32" s="104" t="str">
        <f>[28]Agosto!$J$5</f>
        <v>*</v>
      </c>
      <c r="C32" s="104" t="str">
        <f>[28]Agosto!$J$6</f>
        <v>*</v>
      </c>
      <c r="D32" s="104" t="str">
        <f>[28]Agosto!$J$7</f>
        <v>*</v>
      </c>
      <c r="E32" s="104" t="str">
        <f>[28]Agosto!$J$8</f>
        <v>*</v>
      </c>
      <c r="F32" s="104" t="str">
        <f>[28]Agosto!$J$9</f>
        <v>*</v>
      </c>
      <c r="G32" s="104" t="str">
        <f>[28]Agosto!$J$10</f>
        <v>*</v>
      </c>
      <c r="H32" s="104" t="str">
        <f>[28]Agosto!$J$11</f>
        <v>*</v>
      </c>
      <c r="I32" s="104" t="str">
        <f>[28]Agosto!$J$12</f>
        <v>*</v>
      </c>
      <c r="J32" s="104" t="str">
        <f>[28]Agosto!$J$13</f>
        <v>*</v>
      </c>
      <c r="K32" s="104" t="str">
        <f>[28]Agosto!$J$14</f>
        <v>*</v>
      </c>
      <c r="L32" s="104" t="str">
        <f>[28]Agosto!$J$15</f>
        <v>*</v>
      </c>
      <c r="M32" s="104" t="str">
        <f>[28]Agosto!$J$16</f>
        <v>*</v>
      </c>
      <c r="N32" s="104" t="str">
        <f>[28]Agosto!$J$17</f>
        <v>*</v>
      </c>
      <c r="O32" s="104" t="str">
        <f>[28]Agosto!$J$18</f>
        <v>*</v>
      </c>
      <c r="P32" s="104" t="str">
        <f>[28]Agosto!$J$19</f>
        <v>*</v>
      </c>
      <c r="Q32" s="104" t="str">
        <f>[28]Agosto!$J$20</f>
        <v>*</v>
      </c>
      <c r="R32" s="104" t="str">
        <f>[28]Agosto!$J$21</f>
        <v>*</v>
      </c>
      <c r="S32" s="104" t="str">
        <f>[28]Agosto!$J$22</f>
        <v>*</v>
      </c>
      <c r="T32" s="104" t="str">
        <f>[28]Agosto!$J$23</f>
        <v>*</v>
      </c>
      <c r="U32" s="104" t="str">
        <f>[28]Agosto!$J$24</f>
        <v>*</v>
      </c>
      <c r="V32" s="104" t="str">
        <f>[28]Agosto!$J$25</f>
        <v>*</v>
      </c>
      <c r="W32" s="104" t="str">
        <f>[28]Agosto!$J$26</f>
        <v>*</v>
      </c>
      <c r="X32" s="104" t="str">
        <f>[28]Agosto!$J$27</f>
        <v>*</v>
      </c>
      <c r="Y32" s="104" t="str">
        <f>[28]Agosto!$J$28</f>
        <v>*</v>
      </c>
      <c r="Z32" s="104" t="str">
        <f>[28]Agosto!$J$29</f>
        <v>*</v>
      </c>
      <c r="AA32" s="104" t="str">
        <f>[28]Agosto!$J$30</f>
        <v>*</v>
      </c>
      <c r="AB32" s="104" t="str">
        <f>[28]Agosto!$J$31</f>
        <v>*</v>
      </c>
      <c r="AC32" s="104" t="str">
        <f>[28]Agosto!$J$32</f>
        <v>*</v>
      </c>
      <c r="AD32" s="104" t="str">
        <f>[28]Agosto!$J$33</f>
        <v>*</v>
      </c>
      <c r="AE32" s="104" t="str">
        <f>[28]Agosto!$J$34</f>
        <v>*</v>
      </c>
      <c r="AF32" s="104" t="str">
        <f>[28]Agosto!$J$35</f>
        <v>*</v>
      </c>
      <c r="AG32" s="109" t="s">
        <v>154</v>
      </c>
      <c r="AH32" s="108" t="s">
        <v>154</v>
      </c>
    </row>
    <row r="33" spans="1:38" x14ac:dyDescent="0.2">
      <c r="A33" s="47" t="s">
        <v>7</v>
      </c>
      <c r="B33" s="104">
        <f>[30]Agosto!$J$5</f>
        <v>44.64</v>
      </c>
      <c r="C33" s="104">
        <f>[30]Agosto!$J$6</f>
        <v>40.32</v>
      </c>
      <c r="D33" s="104">
        <f>[30]Agosto!$J$7</f>
        <v>33.119999999999997</v>
      </c>
      <c r="E33" s="104">
        <f>[30]Agosto!$J$8</f>
        <v>87.12</v>
      </c>
      <c r="F33" s="104">
        <f>[30]Agosto!$J$9</f>
        <v>18.36</v>
      </c>
      <c r="G33" s="104">
        <f>[30]Agosto!$J$10</f>
        <v>29.52</v>
      </c>
      <c r="H33" s="104">
        <f>[30]Agosto!$J$11</f>
        <v>27.36</v>
      </c>
      <c r="I33" s="104">
        <f>[30]Agosto!$J$12</f>
        <v>42.84</v>
      </c>
      <c r="J33" s="104">
        <f>[30]Agosto!$J$13</f>
        <v>31.680000000000003</v>
      </c>
      <c r="K33" s="104">
        <f>[30]Agosto!$J$14</f>
        <v>22.68</v>
      </c>
      <c r="L33" s="104">
        <f>[30]Agosto!$J$15</f>
        <v>25.56</v>
      </c>
      <c r="M33" s="104">
        <f>[30]Agosto!$J$16</f>
        <v>26.64</v>
      </c>
      <c r="N33" s="104">
        <f>[30]Agosto!$J$17</f>
        <v>28.8</v>
      </c>
      <c r="O33" s="104">
        <f>[30]Agosto!$J$18</f>
        <v>21.96</v>
      </c>
      <c r="P33" s="104">
        <f>[30]Agosto!$J$19</f>
        <v>24.840000000000003</v>
      </c>
      <c r="Q33" s="104">
        <f>[30]Agosto!$J$20</f>
        <v>30.240000000000002</v>
      </c>
      <c r="R33" s="104">
        <f>[30]Agosto!$J$21</f>
        <v>30.96</v>
      </c>
      <c r="S33" s="104">
        <f>[30]Agosto!$J$22</f>
        <v>49.680000000000007</v>
      </c>
      <c r="T33" s="104">
        <f>[30]Agosto!$J$23</f>
        <v>63.72</v>
      </c>
      <c r="U33" s="104">
        <f>[30]Agosto!$J$24</f>
        <v>46.440000000000005</v>
      </c>
      <c r="V33" s="104">
        <f>[30]Agosto!$J$25</f>
        <v>32.76</v>
      </c>
      <c r="W33" s="104">
        <f>[30]Agosto!$J$26</f>
        <v>64.8</v>
      </c>
      <c r="X33" s="104">
        <f>[30]Agosto!$J$27</f>
        <v>59.4</v>
      </c>
      <c r="Y33" s="104">
        <f>[30]Agosto!$J$28</f>
        <v>45.36</v>
      </c>
      <c r="Z33" s="104">
        <f>[30]Agosto!$J$29</f>
        <v>29.880000000000003</v>
      </c>
      <c r="AA33" s="104">
        <f>[30]Agosto!$J$30</f>
        <v>28.44</v>
      </c>
      <c r="AB33" s="104">
        <f>[30]Agosto!$J$31</f>
        <v>20.88</v>
      </c>
      <c r="AC33" s="104">
        <f>[30]Agosto!$J$32</f>
        <v>25.56</v>
      </c>
      <c r="AD33" s="104">
        <f>[30]Agosto!$J$33</f>
        <v>32.04</v>
      </c>
      <c r="AE33" s="104">
        <f>[30]Agosto!$J$34</f>
        <v>46.800000000000004</v>
      </c>
      <c r="AF33" s="104">
        <f>[30]Agosto!$J$35</f>
        <v>46.080000000000005</v>
      </c>
      <c r="AG33" s="109">
        <f t="shared" si="3"/>
        <v>87.12</v>
      </c>
      <c r="AH33" s="108">
        <f t="shared" si="4"/>
        <v>37.370322580645151</v>
      </c>
      <c r="AK33" t="s">
        <v>35</v>
      </c>
      <c r="AL33" t="s">
        <v>35</v>
      </c>
    </row>
    <row r="34" spans="1:38" x14ac:dyDescent="0.2">
      <c r="A34" s="47" t="s">
        <v>140</v>
      </c>
      <c r="B34" s="104">
        <f>[32]Agosto!$J$5</f>
        <v>39.96</v>
      </c>
      <c r="C34" s="104">
        <f>[32]Agosto!$J$6</f>
        <v>43.56</v>
      </c>
      <c r="D34" s="104">
        <f>[32]Agosto!$J$7</f>
        <v>34.200000000000003</v>
      </c>
      <c r="E34" s="104">
        <f>[32]Agosto!$J$8</f>
        <v>31.319999999999997</v>
      </c>
      <c r="F34" s="104">
        <f>[32]Agosto!$J$9</f>
        <v>15.48</v>
      </c>
      <c r="G34" s="104">
        <f>[32]Agosto!$J$10</f>
        <v>31.680000000000003</v>
      </c>
      <c r="H34" s="104">
        <f>[32]Agosto!$J$11</f>
        <v>24.12</v>
      </c>
      <c r="I34" s="104">
        <f>[32]Agosto!$J$12</f>
        <v>42.12</v>
      </c>
      <c r="J34" s="104">
        <f>[32]Agosto!$J$13</f>
        <v>34.56</v>
      </c>
      <c r="K34" s="104">
        <f>[32]Agosto!$J$14</f>
        <v>26.28</v>
      </c>
      <c r="L34" s="104">
        <f>[32]Agosto!$J$15</f>
        <v>27.36</v>
      </c>
      <c r="M34" s="104">
        <f>[32]Agosto!$J$16</f>
        <v>28.08</v>
      </c>
      <c r="N34" s="104">
        <f>[32]Agosto!$J$17</f>
        <v>22.68</v>
      </c>
      <c r="O34" s="104">
        <f>[32]Agosto!$J$18</f>
        <v>18.720000000000002</v>
      </c>
      <c r="P34" s="104">
        <f>[32]Agosto!$J$19</f>
        <v>26.64</v>
      </c>
      <c r="Q34" s="104">
        <f>[32]Agosto!$J$20</f>
        <v>29.880000000000003</v>
      </c>
      <c r="R34" s="104">
        <f>[32]Agosto!$J$21</f>
        <v>26.28</v>
      </c>
      <c r="S34" s="104">
        <f>[32]Agosto!$J$22</f>
        <v>49.680000000000007</v>
      </c>
      <c r="T34" s="104">
        <f>[32]Agosto!$J$23</f>
        <v>52.56</v>
      </c>
      <c r="U34" s="104">
        <f>[32]Agosto!$J$24</f>
        <v>48.6</v>
      </c>
      <c r="V34" s="104">
        <f>[32]Agosto!$J$25</f>
        <v>38.159999999999997</v>
      </c>
      <c r="W34" s="104">
        <f>[32]Agosto!$J$26</f>
        <v>55.800000000000004</v>
      </c>
      <c r="X34" s="104">
        <f>[32]Agosto!$J$27</f>
        <v>56.16</v>
      </c>
      <c r="Y34" s="104">
        <f>[32]Agosto!$J$28</f>
        <v>37.080000000000005</v>
      </c>
      <c r="Z34" s="104">
        <f>[32]Agosto!$J$29</f>
        <v>33.840000000000003</v>
      </c>
      <c r="AA34" s="104">
        <f>[32]Agosto!$J$30</f>
        <v>26.28</v>
      </c>
      <c r="AB34" s="104">
        <f>[32]Agosto!$J$31</f>
        <v>21.6</v>
      </c>
      <c r="AC34" s="104">
        <f>[32]Agosto!$J$32</f>
        <v>29.880000000000003</v>
      </c>
      <c r="AD34" s="104">
        <f>[32]Agosto!$J$33</f>
        <v>32.76</v>
      </c>
      <c r="AE34" s="104">
        <f>[32]Agosto!$J$34</f>
        <v>44.28</v>
      </c>
      <c r="AF34" s="104">
        <f>[32]Agosto!$J$35</f>
        <v>46.440000000000005</v>
      </c>
      <c r="AG34" s="109">
        <f t="shared" si="3"/>
        <v>56.16</v>
      </c>
      <c r="AH34" s="108">
        <f t="shared" si="4"/>
        <v>34.710967741935484</v>
      </c>
      <c r="AL34" t="s">
        <v>35</v>
      </c>
    </row>
    <row r="35" spans="1:38" x14ac:dyDescent="0.2">
      <c r="A35" s="47" t="s">
        <v>292</v>
      </c>
      <c r="B35" s="104" t="str">
        <f>[33]Agosto!$J$5</f>
        <v>*</v>
      </c>
      <c r="C35" s="104" t="str">
        <f>[33]Agosto!$J$6</f>
        <v>*</v>
      </c>
      <c r="D35" s="104" t="str">
        <f>[33]Agosto!$J$7</f>
        <v>*</v>
      </c>
      <c r="E35" s="104" t="str">
        <f>[33]Agosto!$J$8</f>
        <v>*</v>
      </c>
      <c r="F35" s="104" t="str">
        <f>[33]Agosto!$J$9</f>
        <v>*</v>
      </c>
      <c r="G35" s="104" t="str">
        <f>[33]Agosto!$J$10</f>
        <v>*</v>
      </c>
      <c r="H35" s="104" t="str">
        <f>[33]Agosto!$J$11</f>
        <v>*</v>
      </c>
      <c r="I35" s="104" t="str">
        <f>[33]Agosto!$J$12</f>
        <v>*</v>
      </c>
      <c r="J35" s="104" t="str">
        <f>[33]Agosto!$J$13</f>
        <v>*</v>
      </c>
      <c r="K35" s="104" t="str">
        <f>[33]Agosto!$J$14</f>
        <v>*</v>
      </c>
      <c r="L35" s="104" t="str">
        <f>[33]Agosto!$J$15</f>
        <v>*</v>
      </c>
      <c r="M35" s="104" t="str">
        <f>[33]Agosto!$J$16</f>
        <v>*</v>
      </c>
      <c r="N35" s="104" t="str">
        <f>[33]Agosto!$J$17</f>
        <v>*</v>
      </c>
      <c r="O35" s="104" t="str">
        <f>[33]Agosto!$J$18</f>
        <v>*</v>
      </c>
      <c r="P35" s="104" t="str">
        <f>[33]Agosto!$J$19</f>
        <v>*</v>
      </c>
      <c r="Q35" s="104">
        <f>[33]Agosto!$J$20</f>
        <v>27.720000000000002</v>
      </c>
      <c r="R35" s="104">
        <f>[33]Agosto!$J$21</f>
        <v>29.52</v>
      </c>
      <c r="S35" s="104">
        <f>[33]Agosto!$J$22</f>
        <v>37.440000000000005</v>
      </c>
      <c r="T35" s="104">
        <f>[33]Agosto!$J$23</f>
        <v>46.800000000000004</v>
      </c>
      <c r="U35" s="104">
        <f>[33]Agosto!$J$24</f>
        <v>37.080000000000005</v>
      </c>
      <c r="V35" s="104">
        <f>[33]Agosto!$J$25</f>
        <v>37.440000000000005</v>
      </c>
      <c r="W35" s="104">
        <f>[33]Agosto!$J$26</f>
        <v>41.4</v>
      </c>
      <c r="X35" s="104">
        <f>[33]Agosto!$J$27</f>
        <v>41.4</v>
      </c>
      <c r="Y35" s="104">
        <f>[33]Agosto!$J$28</f>
        <v>25.2</v>
      </c>
      <c r="Z35" s="104">
        <f>[33]Agosto!$J$29</f>
        <v>32.4</v>
      </c>
      <c r="AA35" s="104">
        <f>[33]Agosto!$J$30</f>
        <v>32.4</v>
      </c>
      <c r="AB35" s="104">
        <f>[33]Agosto!$J$31</f>
        <v>27</v>
      </c>
      <c r="AC35" s="104">
        <f>[33]Agosto!$J$32</f>
        <v>32.04</v>
      </c>
      <c r="AD35" s="104">
        <f>[33]Agosto!$J$33</f>
        <v>35.28</v>
      </c>
      <c r="AE35" s="104">
        <f>[33]Agosto!$J$34</f>
        <v>38.519999999999996</v>
      </c>
      <c r="AF35" s="104">
        <f>[33]Agosto!$J$35</f>
        <v>42.84</v>
      </c>
      <c r="AG35" s="109">
        <f t="shared" si="3"/>
        <v>46.800000000000004</v>
      </c>
      <c r="AH35" s="108">
        <f t="shared" si="4"/>
        <v>35.28</v>
      </c>
    </row>
    <row r="36" spans="1:38" x14ac:dyDescent="0.2">
      <c r="A36" s="47" t="s">
        <v>141</v>
      </c>
      <c r="B36" s="104">
        <f>[34]Agosto!$J$5</f>
        <v>52.92</v>
      </c>
      <c r="C36" s="104">
        <f>[34]Agosto!$J$6</f>
        <v>50.76</v>
      </c>
      <c r="D36" s="104">
        <f>[34]Agosto!$J$7</f>
        <v>42.480000000000004</v>
      </c>
      <c r="E36" s="104">
        <f>[34]Agosto!$J$8</f>
        <v>51.12</v>
      </c>
      <c r="F36" s="104">
        <f>[34]Agosto!$J$9</f>
        <v>17.64</v>
      </c>
      <c r="G36" s="104">
        <f>[34]Agosto!$J$10</f>
        <v>32.76</v>
      </c>
      <c r="H36" s="104">
        <f>[34]Agosto!$J$11</f>
        <v>26.64</v>
      </c>
      <c r="I36" s="104">
        <f>[34]Agosto!$J$12</f>
        <v>42.84</v>
      </c>
      <c r="J36" s="104">
        <f>[34]Agosto!$J$13</f>
        <v>26.64</v>
      </c>
      <c r="K36" s="104">
        <f>[34]Agosto!$J$14</f>
        <v>19.079999999999998</v>
      </c>
      <c r="L36" s="104">
        <f>[34]Agosto!$J$15</f>
        <v>21.6</v>
      </c>
      <c r="M36" s="104">
        <f>[34]Agosto!$J$16</f>
        <v>30.96</v>
      </c>
      <c r="N36" s="104">
        <f>[34]Agosto!$J$17</f>
        <v>24.12</v>
      </c>
      <c r="O36" s="104">
        <f>[34]Agosto!$J$18</f>
        <v>16.2</v>
      </c>
      <c r="P36" s="104">
        <f>[34]Agosto!$J$19</f>
        <v>37.800000000000004</v>
      </c>
      <c r="Q36" s="104">
        <f>[34]Agosto!$J$20</f>
        <v>37.440000000000005</v>
      </c>
      <c r="R36" s="104">
        <f>[34]Agosto!$J$21</f>
        <v>28.8</v>
      </c>
      <c r="S36" s="104">
        <f>[34]Agosto!$J$22</f>
        <v>46.440000000000005</v>
      </c>
      <c r="T36" s="104">
        <f>[34]Agosto!$J$23</f>
        <v>68.039999999999992</v>
      </c>
      <c r="U36" s="104">
        <f>[34]Agosto!$J$24</f>
        <v>41.4</v>
      </c>
      <c r="V36" s="104">
        <f>[34]Agosto!$J$25</f>
        <v>42.12</v>
      </c>
      <c r="W36" s="104">
        <f>[34]Agosto!$J$26</f>
        <v>64.08</v>
      </c>
      <c r="X36" s="104">
        <f>[34]Agosto!$J$27</f>
        <v>46.440000000000005</v>
      </c>
      <c r="Y36" s="104">
        <f>[34]Agosto!$J$28</f>
        <v>39.24</v>
      </c>
      <c r="Z36" s="104">
        <f>[34]Agosto!$J$29</f>
        <v>26.28</v>
      </c>
      <c r="AA36" s="104">
        <f>[34]Agosto!$J$30</f>
        <v>29.52</v>
      </c>
      <c r="AB36" s="104">
        <f>[34]Agosto!$J$31</f>
        <v>18</v>
      </c>
      <c r="AC36" s="104">
        <f>[34]Agosto!$J$32</f>
        <v>28.08</v>
      </c>
      <c r="AD36" s="104">
        <f>[34]Agosto!$J$33</f>
        <v>34.200000000000003</v>
      </c>
      <c r="AE36" s="104">
        <f>[34]Agosto!$J$34</f>
        <v>50.76</v>
      </c>
      <c r="AF36" s="104">
        <f>[34]Agosto!$J$35</f>
        <v>53.28</v>
      </c>
      <c r="AG36" s="109">
        <f t="shared" si="3"/>
        <v>68.039999999999992</v>
      </c>
      <c r="AH36" s="108">
        <f t="shared" si="4"/>
        <v>37.021935483870969</v>
      </c>
      <c r="AI36" s="12" t="s">
        <v>35</v>
      </c>
      <c r="AK36" t="s">
        <v>35</v>
      </c>
    </row>
    <row r="37" spans="1:38" x14ac:dyDescent="0.2">
      <c r="A37" s="47" t="s">
        <v>293</v>
      </c>
      <c r="B37" s="104" t="str">
        <f>[35]Agosto!$J$5</f>
        <v>*</v>
      </c>
      <c r="C37" s="104" t="str">
        <f>[35]Agosto!$J$6</f>
        <v>*</v>
      </c>
      <c r="D37" s="104" t="str">
        <f>[35]Agosto!$J$7</f>
        <v>*</v>
      </c>
      <c r="E37" s="104" t="str">
        <f>[35]Agosto!$J$8</f>
        <v>*</v>
      </c>
      <c r="F37" s="104" t="str">
        <f>[35]Agosto!$J$9</f>
        <v>*</v>
      </c>
      <c r="G37" s="104" t="str">
        <f>[35]Agosto!$J$10</f>
        <v>*</v>
      </c>
      <c r="H37" s="104" t="str">
        <f>[35]Agosto!$J$11</f>
        <v>*</v>
      </c>
      <c r="I37" s="104" t="str">
        <f>[35]Agosto!$J$12</f>
        <v>*</v>
      </c>
      <c r="J37" s="104" t="str">
        <f>[35]Agosto!$J$13</f>
        <v>*</v>
      </c>
      <c r="K37" s="104" t="str">
        <f>[35]Agosto!$J$14</f>
        <v>*</v>
      </c>
      <c r="L37" s="104" t="str">
        <f>[35]Agosto!$J$15</f>
        <v>*</v>
      </c>
      <c r="M37" s="104" t="str">
        <f>[35]Agosto!$J$16</f>
        <v>*</v>
      </c>
      <c r="N37" s="104" t="str">
        <f>[35]Agosto!$J$17</f>
        <v>*</v>
      </c>
      <c r="O37" s="104" t="str">
        <f>[35]Agosto!$J$18</f>
        <v>*</v>
      </c>
      <c r="P37" s="104" t="str">
        <f>[35]Agosto!$J$19</f>
        <v>*</v>
      </c>
      <c r="Q37" s="104" t="str">
        <f>[35]Agosto!$J$20</f>
        <v>*</v>
      </c>
      <c r="R37" s="104" t="str">
        <f>[35]Agosto!$J$21</f>
        <v>*</v>
      </c>
      <c r="S37" s="104" t="str">
        <f>[35]Agosto!$J$22</f>
        <v>*</v>
      </c>
      <c r="T37" s="104" t="str">
        <f>[35]Agosto!$J$23</f>
        <v>*</v>
      </c>
      <c r="U37" s="104" t="str">
        <f>[35]Agosto!$J$24</f>
        <v>*</v>
      </c>
      <c r="V37" s="104" t="str">
        <f>[35]Agosto!$J$25</f>
        <v>*</v>
      </c>
      <c r="W37" s="104" t="str">
        <f>[35]Agosto!$J$26</f>
        <v>*</v>
      </c>
      <c r="X37" s="104">
        <f>[35]Agosto!$J$27</f>
        <v>50.04</v>
      </c>
      <c r="Y37" s="104">
        <f>[35]Agosto!$J$28</f>
        <v>34.56</v>
      </c>
      <c r="Z37" s="104">
        <f>[35]Agosto!$J$29</f>
        <v>36</v>
      </c>
      <c r="AA37" s="104">
        <f>[35]Agosto!$J$30</f>
        <v>28.08</v>
      </c>
      <c r="AB37" s="104">
        <f>[35]Agosto!$J$31</f>
        <v>20.52</v>
      </c>
      <c r="AC37" s="104">
        <f>[35]Agosto!$J$32</f>
        <v>30.6</v>
      </c>
      <c r="AD37" s="104">
        <f>[35]Agosto!$J$33</f>
        <v>24.48</v>
      </c>
      <c r="AE37" s="104">
        <f>[35]Agosto!$J$34</f>
        <v>40.680000000000007</v>
      </c>
      <c r="AF37" s="104">
        <f>[35]Agosto!$J$35</f>
        <v>32.04</v>
      </c>
      <c r="AG37" s="109">
        <f t="shared" si="3"/>
        <v>50.04</v>
      </c>
      <c r="AH37" s="108">
        <f t="shared" si="4"/>
        <v>33.000000000000007</v>
      </c>
      <c r="AI37" s="12"/>
    </row>
    <row r="38" spans="1:38" x14ac:dyDescent="0.2">
      <c r="A38" s="47" t="s">
        <v>142</v>
      </c>
      <c r="B38" s="104">
        <f>[36]Agosto!$J$5</f>
        <v>43.2</v>
      </c>
      <c r="C38" s="104">
        <f>[36]Agosto!$J$6</f>
        <v>42.480000000000004</v>
      </c>
      <c r="D38" s="104">
        <f>[36]Agosto!$J$7</f>
        <v>33.480000000000004</v>
      </c>
      <c r="E38" s="104">
        <f>[36]Agosto!$J$8</f>
        <v>51.480000000000004</v>
      </c>
      <c r="F38" s="104">
        <f>[36]Agosto!$J$9</f>
        <v>15.48</v>
      </c>
      <c r="G38" s="104">
        <f>[36]Agosto!$J$10</f>
        <v>29.16</v>
      </c>
      <c r="H38" s="104">
        <f>[36]Agosto!$J$11</f>
        <v>20.52</v>
      </c>
      <c r="I38" s="104">
        <f>[36]Agosto!$J$12</f>
        <v>39.24</v>
      </c>
      <c r="J38" s="104">
        <f>[36]Agosto!$J$13</f>
        <v>28.8</v>
      </c>
      <c r="K38" s="104">
        <f>[36]Agosto!$J$14</f>
        <v>35.64</v>
      </c>
      <c r="L38" s="104">
        <f>[36]Agosto!$J$15</f>
        <v>24.840000000000003</v>
      </c>
      <c r="M38" s="104">
        <f>[36]Agosto!$J$16</f>
        <v>32.4</v>
      </c>
      <c r="N38" s="104">
        <f>[36]Agosto!$J$17</f>
        <v>20.52</v>
      </c>
      <c r="O38" s="104">
        <f>[36]Agosto!$J$18</f>
        <v>23.040000000000003</v>
      </c>
      <c r="P38" s="104">
        <f>[36]Agosto!$J$19</f>
        <v>24.48</v>
      </c>
      <c r="Q38" s="104">
        <f>[36]Agosto!$J$20</f>
        <v>30.240000000000002</v>
      </c>
      <c r="R38" s="104">
        <f>[36]Agosto!$J$21</f>
        <v>25.92</v>
      </c>
      <c r="S38" s="104">
        <f>[36]Agosto!$J$22</f>
        <v>36.72</v>
      </c>
      <c r="T38" s="104">
        <f>[36]Agosto!$J$23</f>
        <v>63.360000000000007</v>
      </c>
      <c r="U38" s="104">
        <f>[36]Agosto!$J$24</f>
        <v>48.6</v>
      </c>
      <c r="V38" s="104">
        <f>[36]Agosto!$J$25</f>
        <v>26.28</v>
      </c>
      <c r="W38" s="104">
        <f>[36]Agosto!$J$26</f>
        <v>55.800000000000004</v>
      </c>
      <c r="X38" s="104">
        <f>[36]Agosto!$J$27</f>
        <v>56.88</v>
      </c>
      <c r="Y38" s="104">
        <f>[36]Agosto!$J$28</f>
        <v>38.159999999999997</v>
      </c>
      <c r="Z38" s="104">
        <f>[36]Agosto!$J$29</f>
        <v>36.72</v>
      </c>
      <c r="AA38" s="104">
        <f>[36]Agosto!$J$30</f>
        <v>34.200000000000003</v>
      </c>
      <c r="AB38" s="104">
        <f>[36]Agosto!$J$31</f>
        <v>21.96</v>
      </c>
      <c r="AC38" s="104">
        <f>[36]Agosto!$J$32</f>
        <v>32.4</v>
      </c>
      <c r="AD38" s="104">
        <f>[36]Agosto!$J$33</f>
        <v>31.319999999999997</v>
      </c>
      <c r="AE38" s="104">
        <f>[36]Agosto!$J$34</f>
        <v>36.36</v>
      </c>
      <c r="AF38" s="104">
        <f>[36]Agosto!$J$35</f>
        <v>37.440000000000005</v>
      </c>
      <c r="AG38" s="109">
        <f t="shared" si="3"/>
        <v>63.360000000000007</v>
      </c>
      <c r="AH38" s="108">
        <f t="shared" si="4"/>
        <v>34.745806451612907</v>
      </c>
      <c r="AK38" t="s">
        <v>35</v>
      </c>
    </row>
    <row r="39" spans="1:38" x14ac:dyDescent="0.2">
      <c r="A39" s="47" t="s">
        <v>8</v>
      </c>
      <c r="B39" s="104">
        <f>[37]Agosto!$J$5</f>
        <v>38.159999999999997</v>
      </c>
      <c r="C39" s="104">
        <f>[37]Agosto!$J$6</f>
        <v>39.24</v>
      </c>
      <c r="D39" s="104">
        <f>[37]Agosto!$J$7</f>
        <v>30.240000000000002</v>
      </c>
      <c r="E39" s="104">
        <f>[37]Agosto!$J$8</f>
        <v>45</v>
      </c>
      <c r="F39" s="104">
        <f>[37]Agosto!$J$9</f>
        <v>0</v>
      </c>
      <c r="G39" s="104">
        <f>[37]Agosto!$J$10</f>
        <v>22.32</v>
      </c>
      <c r="H39" s="104">
        <f>[37]Agosto!$J$11</f>
        <v>26.64</v>
      </c>
      <c r="I39" s="104">
        <f>[37]Agosto!$J$12</f>
        <v>33.119999999999997</v>
      </c>
      <c r="J39" s="104">
        <f>[37]Agosto!$J$13</f>
        <v>23.759999999999998</v>
      </c>
      <c r="K39" s="104">
        <f>[37]Agosto!$J$14</f>
        <v>22.32</v>
      </c>
      <c r="L39" s="104">
        <f>[37]Agosto!$J$15</f>
        <v>23.040000000000003</v>
      </c>
      <c r="M39" s="104">
        <f>[37]Agosto!$J$16</f>
        <v>19.8</v>
      </c>
      <c r="N39" s="104">
        <f>[37]Agosto!$J$17</f>
        <v>18</v>
      </c>
      <c r="O39" s="104">
        <f>[37]Agosto!$J$18</f>
        <v>17.28</v>
      </c>
      <c r="P39" s="104">
        <f>[37]Agosto!$J$19</f>
        <v>33.119999999999997</v>
      </c>
      <c r="Q39" s="104">
        <f>[37]Agosto!$J$20</f>
        <v>27.720000000000002</v>
      </c>
      <c r="R39" s="104">
        <f>[37]Agosto!$J$21</f>
        <v>20.88</v>
      </c>
      <c r="S39" s="104">
        <f>[37]Agosto!$J$22</f>
        <v>40.32</v>
      </c>
      <c r="T39" s="104">
        <f>[37]Agosto!$J$23</f>
        <v>54.36</v>
      </c>
      <c r="U39" s="104">
        <f>[37]Agosto!$J$24</f>
        <v>37.080000000000005</v>
      </c>
      <c r="V39" s="104">
        <f>[37]Agosto!$J$25</f>
        <v>32.04</v>
      </c>
      <c r="W39" s="104">
        <f>[37]Agosto!$J$26</f>
        <v>55.440000000000005</v>
      </c>
      <c r="X39" s="104">
        <f>[37]Agosto!$J$27</f>
        <v>54.36</v>
      </c>
      <c r="Y39" s="104">
        <f>[37]Agosto!$J$28</f>
        <v>37.080000000000005</v>
      </c>
      <c r="Z39" s="104">
        <f>[37]Agosto!$J$29</f>
        <v>31.319999999999997</v>
      </c>
      <c r="AA39" s="104">
        <f>[37]Agosto!$J$30</f>
        <v>21.6</v>
      </c>
      <c r="AB39" s="104">
        <f>[37]Agosto!$J$31</f>
        <v>13.32</v>
      </c>
      <c r="AC39" s="104">
        <f>[37]Agosto!$J$32</f>
        <v>20.52</v>
      </c>
      <c r="AD39" s="104">
        <f>[37]Agosto!$J$33</f>
        <v>32.04</v>
      </c>
      <c r="AE39" s="104">
        <f>[37]Agosto!$J$34</f>
        <v>39.24</v>
      </c>
      <c r="AF39" s="104">
        <f>[37]Agosto!$J$35</f>
        <v>42.84</v>
      </c>
      <c r="AG39" s="109">
        <f t="shared" si="3"/>
        <v>55.440000000000005</v>
      </c>
      <c r="AH39" s="108">
        <f t="shared" si="4"/>
        <v>30.716129032258074</v>
      </c>
      <c r="AK39" t="s">
        <v>35</v>
      </c>
    </row>
    <row r="40" spans="1:38" x14ac:dyDescent="0.2">
      <c r="A40" s="47" t="s">
        <v>9</v>
      </c>
      <c r="B40" s="104">
        <f>[38]Agosto!$J$5</f>
        <v>36.72</v>
      </c>
      <c r="C40" s="104">
        <f>[38]Agosto!$J$6</f>
        <v>38.519999999999996</v>
      </c>
      <c r="D40" s="104">
        <f>[38]Agosto!$J$7</f>
        <v>34.92</v>
      </c>
      <c r="E40" s="104">
        <f>[38]Agosto!$J$8</f>
        <v>42.12</v>
      </c>
      <c r="F40" s="104">
        <f>[38]Agosto!$J$9</f>
        <v>20.88</v>
      </c>
      <c r="G40" s="104">
        <f>[38]Agosto!$J$10</f>
        <v>32.4</v>
      </c>
      <c r="H40" s="104">
        <f>[38]Agosto!$J$11</f>
        <v>21.6</v>
      </c>
      <c r="I40" s="104">
        <f>[38]Agosto!$J$12</f>
        <v>40.32</v>
      </c>
      <c r="J40" s="104">
        <f>[38]Agosto!$J$13</f>
        <v>35.64</v>
      </c>
      <c r="K40" s="104">
        <f>[38]Agosto!$J$14</f>
        <v>23.759999999999998</v>
      </c>
      <c r="L40" s="104">
        <f>[38]Agosto!$J$15</f>
        <v>22.32</v>
      </c>
      <c r="M40" s="104">
        <f>[38]Agosto!$J$16</f>
        <v>25.2</v>
      </c>
      <c r="N40" s="104">
        <f>[38]Agosto!$J$17</f>
        <v>20.16</v>
      </c>
      <c r="O40" s="104">
        <f>[38]Agosto!$J$18</f>
        <v>20.52</v>
      </c>
      <c r="P40" s="104">
        <f>[38]Agosto!$J$19</f>
        <v>28.8</v>
      </c>
      <c r="Q40" s="104">
        <f>[38]Agosto!$J$20</f>
        <v>29.16</v>
      </c>
      <c r="R40" s="104">
        <f>[38]Agosto!$J$21</f>
        <v>26.64</v>
      </c>
      <c r="S40" s="104">
        <f>[38]Agosto!$J$22</f>
        <v>37.800000000000004</v>
      </c>
      <c r="T40" s="104">
        <f>[38]Agosto!$J$23</f>
        <v>54.72</v>
      </c>
      <c r="U40" s="104">
        <f>[38]Agosto!$J$24</f>
        <v>65.88000000000001</v>
      </c>
      <c r="V40" s="104">
        <f>[38]Agosto!$J$25</f>
        <v>30.96</v>
      </c>
      <c r="W40" s="104">
        <f>[38]Agosto!$J$26</f>
        <v>48.96</v>
      </c>
      <c r="X40" s="104">
        <f>[38]Agosto!$J$27</f>
        <v>56.16</v>
      </c>
      <c r="Y40" s="104">
        <f>[38]Agosto!$J$28</f>
        <v>44.64</v>
      </c>
      <c r="Z40" s="104">
        <f>[38]Agosto!$J$29</f>
        <v>38.519999999999996</v>
      </c>
      <c r="AA40" s="104">
        <f>[38]Agosto!$J$30</f>
        <v>29.880000000000003</v>
      </c>
      <c r="AB40" s="104">
        <f>[38]Agosto!$J$31</f>
        <v>25.2</v>
      </c>
      <c r="AC40" s="104">
        <f>[38]Agosto!$J$32</f>
        <v>24.12</v>
      </c>
      <c r="AD40" s="104">
        <f>[38]Agosto!$J$33</f>
        <v>29.880000000000003</v>
      </c>
      <c r="AE40" s="104">
        <f>[38]Agosto!$J$34</f>
        <v>41.04</v>
      </c>
      <c r="AF40" s="104">
        <f>[38]Agosto!$J$35</f>
        <v>37.800000000000004</v>
      </c>
      <c r="AG40" s="109">
        <f t="shared" si="3"/>
        <v>65.88000000000001</v>
      </c>
      <c r="AH40" s="108">
        <f t="shared" si="4"/>
        <v>34.362580645161287</v>
      </c>
      <c r="AK40" t="s">
        <v>35</v>
      </c>
    </row>
    <row r="41" spans="1:38" x14ac:dyDescent="0.2">
      <c r="A41" s="47" t="s">
        <v>32</v>
      </c>
      <c r="B41" s="104">
        <f>[39]Agosto!$J$5</f>
        <v>43.2</v>
      </c>
      <c r="C41" s="104">
        <f>[39]Agosto!$J$6</f>
        <v>36</v>
      </c>
      <c r="D41" s="104">
        <f>[39]Agosto!$J$7</f>
        <v>21.6</v>
      </c>
      <c r="E41" s="104">
        <f>[39]Agosto!$J$8</f>
        <v>36.36</v>
      </c>
      <c r="F41" s="104">
        <f>[39]Agosto!$J$9</f>
        <v>14.4</v>
      </c>
      <c r="G41" s="104">
        <f>[39]Agosto!$J$10</f>
        <v>22.32</v>
      </c>
      <c r="H41" s="104">
        <f>[39]Agosto!$J$11</f>
        <v>19.8</v>
      </c>
      <c r="I41" s="104">
        <f>[39]Agosto!$J$12</f>
        <v>36</v>
      </c>
      <c r="J41" s="104">
        <f>[39]Agosto!$J$13</f>
        <v>21.6</v>
      </c>
      <c r="K41" s="104">
        <f>[39]Agosto!$J$14</f>
        <v>19.8</v>
      </c>
      <c r="L41" s="104">
        <f>[39]Agosto!$J$15</f>
        <v>19.079999999999998</v>
      </c>
      <c r="M41" s="104">
        <f>[39]Agosto!$J$16</f>
        <v>28.44</v>
      </c>
      <c r="N41" s="104">
        <f>[39]Agosto!$J$17</f>
        <v>15.840000000000002</v>
      </c>
      <c r="O41" s="104">
        <f>[39]Agosto!$J$18</f>
        <v>16.559999999999999</v>
      </c>
      <c r="P41" s="104">
        <f>[39]Agosto!$J$19</f>
        <v>17.64</v>
      </c>
      <c r="Q41" s="104">
        <f>[39]Agosto!$J$20</f>
        <v>18.36</v>
      </c>
      <c r="R41" s="104">
        <f>[39]Agosto!$J$21</f>
        <v>13.32</v>
      </c>
      <c r="S41" s="104">
        <f>[39]Agosto!$J$22</f>
        <v>37.080000000000005</v>
      </c>
      <c r="T41" s="104">
        <f>[39]Agosto!$J$23</f>
        <v>64.08</v>
      </c>
      <c r="U41" s="104">
        <f>[39]Agosto!$J$24</f>
        <v>37.800000000000004</v>
      </c>
      <c r="V41" s="104">
        <f>[39]Agosto!$J$25</f>
        <v>36.72</v>
      </c>
      <c r="W41" s="104">
        <f>[39]Agosto!$J$26</f>
        <v>48.24</v>
      </c>
      <c r="X41" s="104">
        <f>[39]Agosto!$J$27</f>
        <v>52.92</v>
      </c>
      <c r="Y41" s="104">
        <f>[39]Agosto!$J$28</f>
        <v>32.76</v>
      </c>
      <c r="Z41" s="104">
        <f>[39]Agosto!$J$29</f>
        <v>33.480000000000004</v>
      </c>
      <c r="AA41" s="104">
        <f>[39]Agosto!$J$30</f>
        <v>24.840000000000003</v>
      </c>
      <c r="AB41" s="104">
        <f>[39]Agosto!$J$31</f>
        <v>24.48</v>
      </c>
      <c r="AC41" s="104">
        <f>[39]Agosto!$J$32</f>
        <v>16.2</v>
      </c>
      <c r="AD41" s="104">
        <f>[39]Agosto!$J$33</f>
        <v>21.6</v>
      </c>
      <c r="AE41" s="104">
        <f>[39]Agosto!$J$34</f>
        <v>28.8</v>
      </c>
      <c r="AF41" s="104">
        <f>[39]Agosto!$J$35</f>
        <v>42.12</v>
      </c>
      <c r="AG41" s="109">
        <f t="shared" si="3"/>
        <v>64.08</v>
      </c>
      <c r="AH41" s="108">
        <f t="shared" si="4"/>
        <v>29.078709677419358</v>
      </c>
      <c r="AK41" t="s">
        <v>35</v>
      </c>
    </row>
    <row r="42" spans="1:38" hidden="1" x14ac:dyDescent="0.2">
      <c r="A42" s="47" t="s">
        <v>10</v>
      </c>
      <c r="B42" s="104" t="str">
        <f>[40]Agosto!$J$5</f>
        <v>*</v>
      </c>
      <c r="C42" s="104" t="str">
        <f>[40]Agosto!$J$6</f>
        <v>*</v>
      </c>
      <c r="D42" s="104" t="str">
        <f>[40]Agosto!$J$7</f>
        <v>*</v>
      </c>
      <c r="E42" s="104" t="str">
        <f>[40]Agosto!$J$8</f>
        <v>*</v>
      </c>
      <c r="F42" s="104" t="str">
        <f>[40]Agosto!$J$9</f>
        <v>*</v>
      </c>
      <c r="G42" s="104" t="str">
        <f>[40]Agosto!$J$10</f>
        <v>*</v>
      </c>
      <c r="H42" s="104" t="str">
        <f>[40]Agosto!$J$11</f>
        <v>*</v>
      </c>
      <c r="I42" s="104" t="str">
        <f>[40]Agosto!$J$12</f>
        <v>*</v>
      </c>
      <c r="J42" s="104" t="str">
        <f>[40]Agosto!$J$13</f>
        <v>*</v>
      </c>
      <c r="K42" s="104" t="str">
        <f>[40]Agosto!$J$14</f>
        <v>*</v>
      </c>
      <c r="L42" s="104" t="str">
        <f>[40]Agosto!$J$15</f>
        <v>*</v>
      </c>
      <c r="M42" s="104" t="str">
        <f>[40]Agosto!$J$16</f>
        <v>*</v>
      </c>
      <c r="N42" s="104" t="str">
        <f>[40]Agosto!$J$17</f>
        <v>*</v>
      </c>
      <c r="O42" s="104" t="str">
        <f>[40]Agosto!$J$18</f>
        <v>*</v>
      </c>
      <c r="P42" s="104" t="str">
        <f>[40]Agosto!$J$19</f>
        <v>*</v>
      </c>
      <c r="Q42" s="104" t="str">
        <f>[40]Agosto!$J$20</f>
        <v>*</v>
      </c>
      <c r="R42" s="104" t="str">
        <f>[40]Agosto!$J$21</f>
        <v>*</v>
      </c>
      <c r="S42" s="104" t="str">
        <f>[40]Agosto!$J$22</f>
        <v>*</v>
      </c>
      <c r="T42" s="104" t="str">
        <f>[40]Agosto!$J$23</f>
        <v>*</v>
      </c>
      <c r="U42" s="104" t="str">
        <f>[40]Agosto!$J$24</f>
        <v>*</v>
      </c>
      <c r="V42" s="104" t="str">
        <f>[40]Agosto!$J$25</f>
        <v>*</v>
      </c>
      <c r="W42" s="104" t="str">
        <f>[40]Agosto!$J$26</f>
        <v>*</v>
      </c>
      <c r="X42" s="104" t="str">
        <f>[40]Agosto!$J$27</f>
        <v>*</v>
      </c>
      <c r="Y42" s="104" t="str">
        <f>[40]Agosto!$J$28</f>
        <v>*</v>
      </c>
      <c r="Z42" s="104" t="str">
        <f>[40]Agosto!$J$29</f>
        <v>*</v>
      </c>
      <c r="AA42" s="104" t="str">
        <f>[40]Agosto!$J$30</f>
        <v>*</v>
      </c>
      <c r="AB42" s="104" t="str">
        <f>[40]Agosto!$J$31</f>
        <v>*</v>
      </c>
      <c r="AC42" s="104" t="str">
        <f>[40]Agosto!$J$32</f>
        <v>*</v>
      </c>
      <c r="AD42" s="104" t="str">
        <f>[40]Agosto!$J$33</f>
        <v>*</v>
      </c>
      <c r="AE42" s="104" t="str">
        <f>[40]Agosto!$J$34</f>
        <v>*</v>
      </c>
      <c r="AF42" s="104" t="str">
        <f>[40]Agosto!$J$35</f>
        <v>*</v>
      </c>
      <c r="AG42" s="109">
        <f t="shared" si="3"/>
        <v>0</v>
      </c>
      <c r="AH42" s="108" t="s">
        <v>154</v>
      </c>
      <c r="AK42" t="s">
        <v>35</v>
      </c>
    </row>
    <row r="43" spans="1:38" x14ac:dyDescent="0.2">
      <c r="A43" s="47" t="s">
        <v>143</v>
      </c>
      <c r="B43" s="104">
        <f>[41]Agosto!$J$5</f>
        <v>46.800000000000004</v>
      </c>
      <c r="C43" s="104">
        <f>[41]Agosto!$J$6</f>
        <v>48.6</v>
      </c>
      <c r="D43" s="104">
        <f>[41]Agosto!$J$7</f>
        <v>30.6</v>
      </c>
      <c r="E43" s="104">
        <f>[41]Agosto!$J$8</f>
        <v>42.480000000000004</v>
      </c>
      <c r="F43" s="104">
        <f>[41]Agosto!$J$9</f>
        <v>25.2</v>
      </c>
      <c r="G43" s="104">
        <f>[41]Agosto!$J$10</f>
        <v>28.08</v>
      </c>
      <c r="H43" s="104">
        <f>[41]Agosto!$J$11</f>
        <v>42.480000000000004</v>
      </c>
      <c r="I43" s="104">
        <f>[41]Agosto!$J$12</f>
        <v>50.76</v>
      </c>
      <c r="J43" s="104">
        <f>[41]Agosto!$J$13</f>
        <v>29.16</v>
      </c>
      <c r="K43" s="104">
        <f>[41]Agosto!$J$14</f>
        <v>32.76</v>
      </c>
      <c r="L43" s="104">
        <f>[41]Agosto!$J$15</f>
        <v>29.52</v>
      </c>
      <c r="M43" s="104">
        <f>[41]Agosto!$J$16</f>
        <v>30.96</v>
      </c>
      <c r="N43" s="104">
        <f>[41]Agosto!$J$17</f>
        <v>29.16</v>
      </c>
      <c r="O43" s="104">
        <f>[41]Agosto!$J$18</f>
        <v>23.400000000000002</v>
      </c>
      <c r="P43" s="104">
        <f>[41]Agosto!$J$19</f>
        <v>35.28</v>
      </c>
      <c r="Q43" s="104">
        <f>[41]Agosto!$J$20</f>
        <v>32.04</v>
      </c>
      <c r="R43" s="104">
        <f>[41]Agosto!$J$21</f>
        <v>26.64</v>
      </c>
      <c r="S43" s="104">
        <f>[41]Agosto!$J$22</f>
        <v>52.56</v>
      </c>
      <c r="T43" s="104">
        <f>[41]Agosto!$J$23</f>
        <v>82.08</v>
      </c>
      <c r="U43" s="104">
        <f>[41]Agosto!$J$24</f>
        <v>45.72</v>
      </c>
      <c r="V43" s="104">
        <f>[41]Agosto!$J$25</f>
        <v>49.680000000000007</v>
      </c>
      <c r="W43" s="104">
        <f>[41]Agosto!$J$26</f>
        <v>74.52</v>
      </c>
      <c r="X43" s="104">
        <f>[41]Agosto!$J$27</f>
        <v>63</v>
      </c>
      <c r="Y43" s="104">
        <f>[41]Agosto!$J$28</f>
        <v>54</v>
      </c>
      <c r="Z43" s="104">
        <f>[41]Agosto!$J$29</f>
        <v>42.480000000000004</v>
      </c>
      <c r="AA43" s="104">
        <f>[41]Agosto!$J$30</f>
        <v>30.96</v>
      </c>
      <c r="AB43" s="104">
        <f>[41]Agosto!$J$31</f>
        <v>19.8</v>
      </c>
      <c r="AC43" s="104">
        <f>[41]Agosto!$J$32</f>
        <v>26.64</v>
      </c>
      <c r="AD43" s="104">
        <f>[41]Agosto!$J$33</f>
        <v>37.440000000000005</v>
      </c>
      <c r="AE43" s="104">
        <f>[41]Agosto!$J$34</f>
        <v>46.080000000000005</v>
      </c>
      <c r="AF43" s="104">
        <f>[41]Agosto!$J$35</f>
        <v>49.32</v>
      </c>
      <c r="AG43" s="109">
        <f t="shared" si="3"/>
        <v>82.08</v>
      </c>
      <c r="AH43" s="108">
        <f t="shared" si="4"/>
        <v>40.587096774193547</v>
      </c>
      <c r="AI43" s="12" t="s">
        <v>35</v>
      </c>
      <c r="AK43" t="s">
        <v>35</v>
      </c>
    </row>
    <row r="44" spans="1:38" hidden="1" x14ac:dyDescent="0.2">
      <c r="A44" s="47" t="s">
        <v>11</v>
      </c>
      <c r="B44" s="104" t="str">
        <f>[42]Agosto!$J$5</f>
        <v>*</v>
      </c>
      <c r="C44" s="104" t="str">
        <f>[42]Agosto!$J$6</f>
        <v>*</v>
      </c>
      <c r="D44" s="104" t="str">
        <f>[42]Agosto!$J$7</f>
        <v>*</v>
      </c>
      <c r="E44" s="104" t="str">
        <f>[42]Agosto!$J$8</f>
        <v>*</v>
      </c>
      <c r="F44" s="104" t="str">
        <f>[42]Agosto!$J$9</f>
        <v>*</v>
      </c>
      <c r="G44" s="104" t="str">
        <f>[42]Agosto!$J$10</f>
        <v>*</v>
      </c>
      <c r="H44" s="104" t="str">
        <f>[42]Agosto!$J$11</f>
        <v>*</v>
      </c>
      <c r="I44" s="104" t="str">
        <f>[42]Agosto!$J$12</f>
        <v>*</v>
      </c>
      <c r="J44" s="104" t="str">
        <f>[42]Agosto!$J$13</f>
        <v>*</v>
      </c>
      <c r="K44" s="104" t="str">
        <f>[42]Agosto!$J$14</f>
        <v>*</v>
      </c>
      <c r="L44" s="104" t="str">
        <f>[42]Agosto!$J$15</f>
        <v>*</v>
      </c>
      <c r="M44" s="104" t="str">
        <f>[42]Agosto!$J$16</f>
        <v>*</v>
      </c>
      <c r="N44" s="104" t="str">
        <f>[42]Agosto!$J$17</f>
        <v>*</v>
      </c>
      <c r="O44" s="104" t="str">
        <f>[42]Agosto!$J$18</f>
        <v>*</v>
      </c>
      <c r="P44" s="104" t="str">
        <f>[42]Agosto!$J$19</f>
        <v>*</v>
      </c>
      <c r="Q44" s="104" t="str">
        <f>[42]Agosto!$J$20</f>
        <v>*</v>
      </c>
      <c r="R44" s="104" t="str">
        <f>[42]Agosto!$J$21</f>
        <v>*</v>
      </c>
      <c r="S44" s="104" t="str">
        <f>[42]Agosto!$J$22</f>
        <v>*</v>
      </c>
      <c r="T44" s="104" t="str">
        <f>[42]Agosto!$J$23</f>
        <v>*</v>
      </c>
      <c r="U44" s="104" t="str">
        <f>[42]Agosto!$J$24</f>
        <v>*</v>
      </c>
      <c r="V44" s="104" t="str">
        <f>[42]Agosto!$J$25</f>
        <v>*</v>
      </c>
      <c r="W44" s="104" t="str">
        <f>[42]Agosto!$J$26</f>
        <v>*</v>
      </c>
      <c r="X44" s="104" t="str">
        <f>[42]Agosto!$J$27</f>
        <v>*</v>
      </c>
      <c r="Y44" s="104" t="str">
        <f>[42]Agosto!$J$28</f>
        <v>*</v>
      </c>
      <c r="Z44" s="104" t="str">
        <f>[42]Agosto!$J$29</f>
        <v>*</v>
      </c>
      <c r="AA44" s="104" t="str">
        <f>[42]Agosto!$J$30</f>
        <v>*</v>
      </c>
      <c r="AB44" s="104" t="str">
        <f>[42]Agosto!$J$31</f>
        <v>*</v>
      </c>
      <c r="AC44" s="104" t="str">
        <f>[42]Agosto!$J$32</f>
        <v>*</v>
      </c>
      <c r="AD44" s="104" t="str">
        <f>[42]Agosto!$J$33</f>
        <v>*</v>
      </c>
      <c r="AE44" s="104" t="str">
        <f>[42]Agosto!$J$34</f>
        <v>*</v>
      </c>
      <c r="AF44" s="104" t="str">
        <f>[42]Agosto!$J$35</f>
        <v>*</v>
      </c>
      <c r="AG44" s="109">
        <f t="shared" si="3"/>
        <v>0</v>
      </c>
      <c r="AH44" s="108" t="s">
        <v>154</v>
      </c>
      <c r="AK44" t="s">
        <v>35</v>
      </c>
    </row>
    <row r="45" spans="1:38" s="5" customFormat="1" x14ac:dyDescent="0.2">
      <c r="A45" s="47" t="s">
        <v>12</v>
      </c>
      <c r="B45" s="104">
        <f>[43]Agosto!$J$5</f>
        <v>34.56</v>
      </c>
      <c r="C45" s="104">
        <f>[43]Agosto!$J$6</f>
        <v>29.16</v>
      </c>
      <c r="D45" s="104">
        <f>[43]Agosto!$J$7</f>
        <v>19.440000000000001</v>
      </c>
      <c r="E45" s="104">
        <f>[43]Agosto!$J$8</f>
        <v>49.32</v>
      </c>
      <c r="F45" s="104">
        <f>[43]Agosto!$J$9</f>
        <v>15.840000000000002</v>
      </c>
      <c r="G45" s="104">
        <f>[43]Agosto!$J$10</f>
        <v>19.440000000000001</v>
      </c>
      <c r="H45" s="104">
        <f>[43]Agosto!$J$11</f>
        <v>14.76</v>
      </c>
      <c r="I45" s="104">
        <f>[43]Agosto!$J$12</f>
        <v>28.8</v>
      </c>
      <c r="J45" s="104">
        <f>[43]Agosto!$J$13</f>
        <v>25.56</v>
      </c>
      <c r="K45" s="104">
        <f>[43]Agosto!$J$14</f>
        <v>19.079999999999998</v>
      </c>
      <c r="L45" s="104">
        <f>[43]Agosto!$J$15</f>
        <v>22.68</v>
      </c>
      <c r="M45" s="104">
        <f>[43]Agosto!$J$16</f>
        <v>23.040000000000003</v>
      </c>
      <c r="N45" s="104">
        <f>[43]Agosto!$J$17</f>
        <v>14.76</v>
      </c>
      <c r="O45" s="104">
        <f>[43]Agosto!$J$18</f>
        <v>16.559999999999999</v>
      </c>
      <c r="P45" s="104">
        <f>[43]Agosto!$J$19</f>
        <v>16.920000000000002</v>
      </c>
      <c r="Q45" s="104">
        <f>[43]Agosto!$J$20</f>
        <v>18.720000000000002</v>
      </c>
      <c r="R45" s="104">
        <f>[43]Agosto!$J$21</f>
        <v>16.920000000000002</v>
      </c>
      <c r="S45" s="104">
        <f>[43]Agosto!$J$22</f>
        <v>30.96</v>
      </c>
      <c r="T45" s="104">
        <f>[43]Agosto!$J$23</f>
        <v>51.84</v>
      </c>
      <c r="U45" s="104">
        <f>[43]Agosto!$J$24</f>
        <v>38.880000000000003</v>
      </c>
      <c r="V45" s="104">
        <f>[43]Agosto!$J$25</f>
        <v>34.200000000000003</v>
      </c>
      <c r="W45" s="104">
        <f>[43]Agosto!$J$26</f>
        <v>46.440000000000005</v>
      </c>
      <c r="X45" s="104">
        <f>[43]Agosto!$J$27</f>
        <v>42.12</v>
      </c>
      <c r="Y45" s="104">
        <f>[43]Agosto!$J$28</f>
        <v>30.6</v>
      </c>
      <c r="Z45" s="104">
        <f>[43]Agosto!$J$29</f>
        <v>25.2</v>
      </c>
      <c r="AA45" s="104">
        <f>[43]Agosto!$J$30</f>
        <v>24.12</v>
      </c>
      <c r="AB45" s="104">
        <f>[43]Agosto!$J$31</f>
        <v>22.68</v>
      </c>
      <c r="AC45" s="104">
        <f>[43]Agosto!$J$32</f>
        <v>18.36</v>
      </c>
      <c r="AD45" s="104">
        <f>[43]Agosto!$J$33</f>
        <v>23.040000000000003</v>
      </c>
      <c r="AE45" s="104">
        <f>[43]Agosto!$J$34</f>
        <v>35.28</v>
      </c>
      <c r="AF45" s="104">
        <f>[43]Agosto!$J$35</f>
        <v>39.24</v>
      </c>
      <c r="AG45" s="109">
        <f t="shared" si="3"/>
        <v>51.84</v>
      </c>
      <c r="AH45" s="108">
        <f t="shared" si="4"/>
        <v>27.37161290322581</v>
      </c>
      <c r="AK45" s="5" t="s">
        <v>35</v>
      </c>
    </row>
    <row r="46" spans="1:38" s="5" customFormat="1" x14ac:dyDescent="0.2">
      <c r="A46" s="47" t="s">
        <v>302</v>
      </c>
      <c r="B46" s="104" t="str">
        <f>[44]Agosto!$J$5</f>
        <v>*</v>
      </c>
      <c r="C46" s="104" t="str">
        <f>[44]Agosto!$J$6</f>
        <v>*</v>
      </c>
      <c r="D46" s="104" t="str">
        <f>[44]Agosto!$J$7</f>
        <v>*</v>
      </c>
      <c r="E46" s="104" t="str">
        <f>[44]Agosto!$J$8</f>
        <v>*</v>
      </c>
      <c r="F46" s="104" t="str">
        <f>[44]Agosto!$J$9</f>
        <v>*</v>
      </c>
      <c r="G46" s="104" t="str">
        <f>[44]Agosto!$J$10</f>
        <v>*</v>
      </c>
      <c r="H46" s="104" t="str">
        <f>[44]Agosto!$J$11</f>
        <v>*</v>
      </c>
      <c r="I46" s="104" t="str">
        <f>[44]Agosto!$J$12</f>
        <v>*</v>
      </c>
      <c r="J46" s="104" t="str">
        <f>[44]Agosto!$J$13</f>
        <v>*</v>
      </c>
      <c r="K46" s="104" t="str">
        <f>[44]Agosto!$J$14</f>
        <v>*</v>
      </c>
      <c r="L46" s="104" t="str">
        <f>[44]Agosto!$J$15</f>
        <v>*</v>
      </c>
      <c r="M46" s="104" t="str">
        <f>[44]Agosto!$J$16</f>
        <v>*</v>
      </c>
      <c r="N46" s="104" t="str">
        <f>[44]Agosto!$J$17</f>
        <v>*</v>
      </c>
      <c r="O46" s="104" t="str">
        <f>[44]Agosto!$J$18</f>
        <v>*</v>
      </c>
      <c r="P46" s="104" t="str">
        <f>[44]Agosto!$J$19</f>
        <v>*</v>
      </c>
      <c r="Q46" s="104" t="str">
        <f>[44]Agosto!$J$20</f>
        <v>*</v>
      </c>
      <c r="R46" s="104" t="str">
        <f>[44]Agosto!$J$21</f>
        <v>*</v>
      </c>
      <c r="S46" s="104" t="str">
        <f>[44]Agosto!$J$22</f>
        <v>*</v>
      </c>
      <c r="T46" s="104" t="str">
        <f>[44]Agosto!$J$23</f>
        <v>*</v>
      </c>
      <c r="U46" s="104" t="str">
        <f>[44]Agosto!$J$24</f>
        <v>*</v>
      </c>
      <c r="V46" s="104" t="str">
        <f>[44]Agosto!$J$25</f>
        <v>*</v>
      </c>
      <c r="W46" s="104" t="str">
        <f>[44]Agosto!$J$26</f>
        <v>*</v>
      </c>
      <c r="X46" s="104" t="str">
        <f>[44]Agosto!$J$27</f>
        <v>*</v>
      </c>
      <c r="Y46" s="104" t="str">
        <f>[44]Agosto!$J$28</f>
        <v>*</v>
      </c>
      <c r="Z46" s="104" t="str">
        <f>[44]Agosto!$J$29</f>
        <v>*</v>
      </c>
      <c r="AA46" s="104" t="str">
        <f>[44]Agosto!$J$30</f>
        <v>*</v>
      </c>
      <c r="AB46" s="104" t="str">
        <f>[44]Agosto!$J$31</f>
        <v>*</v>
      </c>
      <c r="AC46" s="104">
        <f>[44]Agosto!$J$32</f>
        <v>26.64</v>
      </c>
      <c r="AD46" s="104">
        <f>[44]Agosto!$J$33</f>
        <v>34.200000000000003</v>
      </c>
      <c r="AE46" s="104">
        <f>[44]Agosto!$J$34</f>
        <v>46.800000000000004</v>
      </c>
      <c r="AF46" s="104">
        <f>[44]Agosto!$J$35</f>
        <v>44.28</v>
      </c>
      <c r="AG46" s="109">
        <f t="shared" si="3"/>
        <v>46.800000000000004</v>
      </c>
      <c r="AH46" s="108">
        <f t="shared" si="4"/>
        <v>37.980000000000004</v>
      </c>
    </row>
    <row r="47" spans="1:38" s="5" customFormat="1" x14ac:dyDescent="0.2">
      <c r="A47" s="47" t="s">
        <v>211</v>
      </c>
      <c r="B47" s="104">
        <f>[45]Agosto!$J$5</f>
        <v>38.880000000000003</v>
      </c>
      <c r="C47" s="104">
        <f>[45]Agosto!$J$6</f>
        <v>37.080000000000005</v>
      </c>
      <c r="D47" s="104">
        <f>[45]Agosto!$J$7</f>
        <v>29.880000000000003</v>
      </c>
      <c r="E47" s="104">
        <f>[45]Agosto!$J$8</f>
        <v>36.36</v>
      </c>
      <c r="F47" s="104">
        <f>[45]Agosto!$J$9</f>
        <v>25.56</v>
      </c>
      <c r="G47" s="104">
        <f>[45]Agosto!$J$10</f>
        <v>25.92</v>
      </c>
      <c r="H47" s="104">
        <f>[45]Agosto!$J$11</f>
        <v>30.6</v>
      </c>
      <c r="I47" s="104">
        <f>[45]Agosto!$J$12</f>
        <v>36.72</v>
      </c>
      <c r="J47" s="104">
        <f>[45]Agosto!$J$13</f>
        <v>30.96</v>
      </c>
      <c r="K47" s="104">
        <f>[45]Agosto!$J$14</f>
        <v>35.28</v>
      </c>
      <c r="L47" s="104">
        <f>[45]Agosto!$J$15</f>
        <v>30.240000000000002</v>
      </c>
      <c r="M47" s="104">
        <f>[45]Agosto!$J$16</f>
        <v>25.56</v>
      </c>
      <c r="N47" s="104">
        <f>[45]Agosto!$J$17</f>
        <v>23.040000000000003</v>
      </c>
      <c r="O47" s="104">
        <f>[45]Agosto!$J$18</f>
        <v>23.759999999999998</v>
      </c>
      <c r="P47" s="104">
        <f>[45]Agosto!$J$19</f>
        <v>24.48</v>
      </c>
      <c r="Q47" s="104">
        <f>[45]Agosto!$J$20</f>
        <v>22.68</v>
      </c>
      <c r="R47" s="104">
        <f>[45]Agosto!$J$21</f>
        <v>33.480000000000004</v>
      </c>
      <c r="S47" s="104">
        <f>[45]Agosto!$J$22</f>
        <v>35.28</v>
      </c>
      <c r="T47" s="104">
        <f>[45]Agosto!$J$23</f>
        <v>52.92</v>
      </c>
      <c r="U47" s="104">
        <f>[45]Agosto!$J$24</f>
        <v>41.04</v>
      </c>
      <c r="V47" s="104">
        <f>[45]Agosto!$J$25</f>
        <v>34.92</v>
      </c>
      <c r="W47" s="104">
        <f>[45]Agosto!$J$26</f>
        <v>44.28</v>
      </c>
      <c r="X47" s="104">
        <f>[45]Agosto!$J$27</f>
        <v>53.28</v>
      </c>
      <c r="Y47" s="104">
        <f>[45]Agosto!$J$28</f>
        <v>48.6</v>
      </c>
      <c r="Z47" s="104">
        <f>[45]Agosto!$J$29</f>
        <v>39.96</v>
      </c>
      <c r="AA47" s="104">
        <f>[45]Agosto!$J$30</f>
        <v>26.28</v>
      </c>
      <c r="AB47" s="104">
        <f>[45]Agosto!$J$31</f>
        <v>27.720000000000002</v>
      </c>
      <c r="AC47" s="104">
        <f>[45]Agosto!$J$32</f>
        <v>28.8</v>
      </c>
      <c r="AD47" s="104">
        <f>[45]Agosto!$J$33</f>
        <v>30.96</v>
      </c>
      <c r="AE47" s="104">
        <f>[45]Agosto!$J$34</f>
        <v>33.119999999999997</v>
      </c>
      <c r="AF47" s="104">
        <f>[45]Agosto!$J$35</f>
        <v>39.96</v>
      </c>
      <c r="AG47" s="109">
        <f t="shared" si="3"/>
        <v>53.28</v>
      </c>
      <c r="AH47" s="108">
        <f t="shared" si="4"/>
        <v>33.79354838709677</v>
      </c>
    </row>
    <row r="48" spans="1:38" x14ac:dyDescent="0.2">
      <c r="A48" s="47" t="s">
        <v>13</v>
      </c>
      <c r="B48" s="104">
        <f>[46]Agosto!$J$5</f>
        <v>38.519999999999996</v>
      </c>
      <c r="C48" s="104">
        <f>[46]Agosto!$J$6</f>
        <v>37.800000000000004</v>
      </c>
      <c r="D48" s="104">
        <f>[46]Agosto!$J$7</f>
        <v>32.4</v>
      </c>
      <c r="E48" s="104">
        <f>[46]Agosto!$J$8</f>
        <v>35.64</v>
      </c>
      <c r="F48" s="104">
        <f>[46]Agosto!$J$9</f>
        <v>23.040000000000003</v>
      </c>
      <c r="G48" s="104">
        <f>[46]Agosto!$J$10</f>
        <v>26.28</v>
      </c>
      <c r="H48" s="104">
        <f>[46]Agosto!$J$11</f>
        <v>19.8</v>
      </c>
      <c r="I48" s="104">
        <f>[46]Agosto!$J$12</f>
        <v>36.36</v>
      </c>
      <c r="J48" s="104">
        <f>[46]Agosto!$J$13</f>
        <v>34.200000000000003</v>
      </c>
      <c r="K48" s="104">
        <f>[46]Agosto!$J$14</f>
        <v>28.08</v>
      </c>
      <c r="L48" s="104">
        <f>[46]Agosto!$J$15</f>
        <v>25.92</v>
      </c>
      <c r="M48" s="104">
        <f>[46]Agosto!$J$16</f>
        <v>27.36</v>
      </c>
      <c r="N48" s="104">
        <f>[46]Agosto!$J$17</f>
        <v>24.12</v>
      </c>
      <c r="O48" s="104">
        <f>[46]Agosto!$J$18</f>
        <v>33.119999999999997</v>
      </c>
      <c r="P48" s="104">
        <f>[46]Agosto!$J$19</f>
        <v>24.840000000000003</v>
      </c>
      <c r="Q48" s="104">
        <f>[46]Agosto!$J$20</f>
        <v>25.56</v>
      </c>
      <c r="R48" s="104">
        <f>[46]Agosto!$J$21</f>
        <v>15.48</v>
      </c>
      <c r="S48" s="104">
        <f>[46]Agosto!$J$22</f>
        <v>42.480000000000004</v>
      </c>
      <c r="T48" s="104">
        <f>[46]Agosto!$J$23</f>
        <v>59.4</v>
      </c>
      <c r="U48" s="104">
        <f>[46]Agosto!$J$24</f>
        <v>31.680000000000003</v>
      </c>
      <c r="V48" s="104">
        <f>[46]Agosto!$J$25</f>
        <v>44.28</v>
      </c>
      <c r="W48" s="104">
        <f>[46]Agosto!$J$26</f>
        <v>45.72</v>
      </c>
      <c r="X48" s="104">
        <f>[46]Agosto!$J$27</f>
        <v>59.4</v>
      </c>
      <c r="Y48" s="104">
        <f>[46]Agosto!$J$28</f>
        <v>54.36</v>
      </c>
      <c r="Z48" s="104">
        <f>[46]Agosto!$J$29</f>
        <v>35.64</v>
      </c>
      <c r="AA48" s="104">
        <f>[46]Agosto!$J$30</f>
        <v>39.24</v>
      </c>
      <c r="AB48" s="104">
        <f>[46]Agosto!$J$31</f>
        <v>24.12</v>
      </c>
      <c r="AC48" s="104">
        <f>[46]Agosto!$J$32</f>
        <v>20.88</v>
      </c>
      <c r="AD48" s="104">
        <f>[46]Agosto!$J$33</f>
        <v>29.16</v>
      </c>
      <c r="AE48" s="104">
        <f>[46]Agosto!$J$34</f>
        <v>43.56</v>
      </c>
      <c r="AF48" s="104">
        <f>[46]Agosto!$J$35</f>
        <v>45.36</v>
      </c>
      <c r="AG48" s="109">
        <f t="shared" si="3"/>
        <v>59.4</v>
      </c>
      <c r="AH48" s="108">
        <f t="shared" si="4"/>
        <v>34.316129032258054</v>
      </c>
      <c r="AK48" t="s">
        <v>35</v>
      </c>
    </row>
    <row r="49" spans="1:38" x14ac:dyDescent="0.2">
      <c r="A49" s="47" t="s">
        <v>144</v>
      </c>
      <c r="B49" s="104">
        <f>[47]Agosto!$J$5</f>
        <v>36.72</v>
      </c>
      <c r="C49" s="104">
        <f>[47]Agosto!$J$6</f>
        <v>37.800000000000004</v>
      </c>
      <c r="D49" s="104">
        <f>[47]Agosto!$J$7</f>
        <v>34.200000000000003</v>
      </c>
      <c r="E49" s="104">
        <f>[47]Agosto!$J$8</f>
        <v>32.4</v>
      </c>
      <c r="F49" s="104">
        <f>[47]Agosto!$J$9</f>
        <v>20.52</v>
      </c>
      <c r="G49" s="104">
        <f>[47]Agosto!$J$10</f>
        <v>32.04</v>
      </c>
      <c r="H49" s="104">
        <f>[47]Agosto!$J$11</f>
        <v>26.28</v>
      </c>
      <c r="I49" s="104">
        <f>[47]Agosto!$J$12</f>
        <v>37.080000000000005</v>
      </c>
      <c r="J49" s="104">
        <f>[47]Agosto!$J$13</f>
        <v>26.28</v>
      </c>
      <c r="K49" s="104">
        <f>[47]Agosto!$J$14</f>
        <v>23.040000000000003</v>
      </c>
      <c r="L49" s="104">
        <f>[47]Agosto!$J$15</f>
        <v>26.28</v>
      </c>
      <c r="M49" s="104">
        <f>[47]Agosto!$J$16</f>
        <v>29.880000000000003</v>
      </c>
      <c r="N49" s="104">
        <f>[47]Agosto!$J$17</f>
        <v>28.8</v>
      </c>
      <c r="O49" s="104">
        <f>[47]Agosto!$J$18</f>
        <v>21.6</v>
      </c>
      <c r="P49" s="104">
        <f>[47]Agosto!$J$19</f>
        <v>26.64</v>
      </c>
      <c r="Q49" s="104">
        <f>[47]Agosto!$J$20</f>
        <v>24.840000000000003</v>
      </c>
      <c r="R49" s="104">
        <f>[47]Agosto!$J$21</f>
        <v>36.36</v>
      </c>
      <c r="S49" s="104">
        <f>[47]Agosto!$J$22</f>
        <v>39.6</v>
      </c>
      <c r="T49" s="104">
        <f>[47]Agosto!$J$23</f>
        <v>48.6</v>
      </c>
      <c r="U49" s="104">
        <f>[47]Agosto!$J$24</f>
        <v>37.440000000000005</v>
      </c>
      <c r="V49" s="104">
        <f>[47]Agosto!$J$25</f>
        <v>34.56</v>
      </c>
      <c r="W49" s="104">
        <f>[47]Agosto!$J$26</f>
        <v>51.12</v>
      </c>
      <c r="X49" s="104">
        <f>[47]Agosto!$J$27</f>
        <v>47.16</v>
      </c>
      <c r="Y49" s="104">
        <f>[47]Agosto!$J$28</f>
        <v>29.880000000000003</v>
      </c>
      <c r="Z49" s="104">
        <f>[47]Agosto!$J$29</f>
        <v>37.800000000000004</v>
      </c>
      <c r="AA49" s="104">
        <f>[47]Agosto!$J$30</f>
        <v>28.44</v>
      </c>
      <c r="AB49" s="104">
        <f>[47]Agosto!$J$31</f>
        <v>18</v>
      </c>
      <c r="AC49" s="104">
        <f>[47]Agosto!$J$32</f>
        <v>21.240000000000002</v>
      </c>
      <c r="AD49" s="104">
        <f>[47]Agosto!$J$33</f>
        <v>32.4</v>
      </c>
      <c r="AE49" s="104">
        <f>[47]Agosto!$J$34</f>
        <v>36.72</v>
      </c>
      <c r="AF49" s="104">
        <f>[47]Agosto!$J$35</f>
        <v>41.76</v>
      </c>
      <c r="AG49" s="109">
        <f t="shared" si="3"/>
        <v>51.12</v>
      </c>
      <c r="AH49" s="108">
        <f t="shared" si="4"/>
        <v>32.434838709677429</v>
      </c>
    </row>
    <row r="50" spans="1:38" x14ac:dyDescent="0.2">
      <c r="A50" s="47" t="s">
        <v>117</v>
      </c>
      <c r="B50" s="104">
        <f>[48]Agosto!$J$5</f>
        <v>43.2</v>
      </c>
      <c r="C50" s="104">
        <f>[48]Agosto!$J$6</f>
        <v>46.440000000000005</v>
      </c>
      <c r="D50" s="104">
        <f>[48]Agosto!$J$7</f>
        <v>38.159999999999997</v>
      </c>
      <c r="E50" s="104">
        <f>[48]Agosto!$J$8</f>
        <v>47.16</v>
      </c>
      <c r="F50" s="104">
        <f>[48]Agosto!$J$9</f>
        <v>16.2</v>
      </c>
      <c r="G50" s="104">
        <f>[48]Agosto!$J$10</f>
        <v>35.64</v>
      </c>
      <c r="H50" s="104">
        <f>[48]Agosto!$J$11</f>
        <v>33.480000000000004</v>
      </c>
      <c r="I50" s="104">
        <f>[48]Agosto!$J$12</f>
        <v>41.4</v>
      </c>
      <c r="J50" s="104">
        <f>[48]Agosto!$J$13</f>
        <v>33.119999999999997</v>
      </c>
      <c r="K50" s="104">
        <f>[48]Agosto!$J$14</f>
        <v>28.8</v>
      </c>
      <c r="L50" s="104">
        <f>[48]Agosto!$J$15</f>
        <v>27.36</v>
      </c>
      <c r="M50" s="104">
        <f>[48]Agosto!$J$16</f>
        <v>27.720000000000002</v>
      </c>
      <c r="N50" s="104">
        <f>[48]Agosto!$J$17</f>
        <v>23.040000000000003</v>
      </c>
      <c r="O50" s="104">
        <f>[48]Agosto!$J$18</f>
        <v>21.6</v>
      </c>
      <c r="P50" s="104">
        <f>[48]Agosto!$J$19</f>
        <v>42.84</v>
      </c>
      <c r="Q50" s="104">
        <f>[48]Agosto!$J$20</f>
        <v>41.4</v>
      </c>
      <c r="R50" s="104">
        <f>[48]Agosto!$J$21</f>
        <v>34.56</v>
      </c>
      <c r="S50" s="104">
        <f>[48]Agosto!$J$22</f>
        <v>44.64</v>
      </c>
      <c r="T50" s="104">
        <f>[48]Agosto!$J$23</f>
        <v>57.24</v>
      </c>
      <c r="U50" s="104">
        <f>[48]Agosto!$J$24</f>
        <v>35.28</v>
      </c>
      <c r="V50" s="104">
        <f>[48]Agosto!$J$25</f>
        <v>36.36</v>
      </c>
      <c r="W50" s="104">
        <f>[48]Agosto!$J$26</f>
        <v>54.36</v>
      </c>
      <c r="X50" s="104">
        <f>[48]Agosto!$J$27</f>
        <v>57.24</v>
      </c>
      <c r="Y50" s="104">
        <f>[48]Agosto!$J$28</f>
        <v>36.72</v>
      </c>
      <c r="Z50" s="104">
        <f>[48]Agosto!$J$29</f>
        <v>32.4</v>
      </c>
      <c r="AA50" s="104">
        <f>[48]Agosto!$J$30</f>
        <v>32.4</v>
      </c>
      <c r="AB50" s="104">
        <f>[48]Agosto!$J$31</f>
        <v>20.88</v>
      </c>
      <c r="AC50" s="104">
        <f>[48]Agosto!$J$32</f>
        <v>24.12</v>
      </c>
      <c r="AD50" s="104">
        <f>[48]Agosto!$J$33</f>
        <v>40.680000000000007</v>
      </c>
      <c r="AE50" s="104">
        <f>[48]Agosto!$J$34</f>
        <v>44.28</v>
      </c>
      <c r="AF50" s="104">
        <f>[48]Agosto!$J$35</f>
        <v>45.72</v>
      </c>
      <c r="AG50" s="109">
        <f t="shared" si="3"/>
        <v>57.24</v>
      </c>
      <c r="AH50" s="108">
        <f t="shared" si="4"/>
        <v>36.917419354838714</v>
      </c>
      <c r="AK50" t="s">
        <v>35</v>
      </c>
    </row>
    <row r="51" spans="1:38" x14ac:dyDescent="0.2">
      <c r="A51" s="47" t="s">
        <v>210</v>
      </c>
      <c r="B51" s="104">
        <f>[49]Agosto!$J$5</f>
        <v>43.2</v>
      </c>
      <c r="C51" s="104">
        <f>[49]Agosto!$J$6</f>
        <v>34.200000000000003</v>
      </c>
      <c r="D51" s="104">
        <f>[49]Agosto!$J$7</f>
        <v>33.480000000000004</v>
      </c>
      <c r="E51" s="104">
        <f>[49]Agosto!$J$8</f>
        <v>36.36</v>
      </c>
      <c r="F51" s="104">
        <f>[49]Agosto!$J$9</f>
        <v>27</v>
      </c>
      <c r="G51" s="104">
        <f>[49]Agosto!$J$10</f>
        <v>40.32</v>
      </c>
      <c r="H51" s="104">
        <f>[49]Agosto!$J$11</f>
        <v>32.04</v>
      </c>
      <c r="I51" s="104">
        <f>[49]Agosto!$J$12</f>
        <v>32.4</v>
      </c>
      <c r="J51" s="104">
        <f>[49]Agosto!$J$13</f>
        <v>37.440000000000005</v>
      </c>
      <c r="K51" s="104">
        <f>[49]Agosto!$J$14</f>
        <v>28.44</v>
      </c>
      <c r="L51" s="104">
        <f>[49]Agosto!$J$15</f>
        <v>27</v>
      </c>
      <c r="M51" s="104">
        <f>[49]Agosto!$J$16</f>
        <v>35.64</v>
      </c>
      <c r="N51" s="104">
        <f>[49]Agosto!$J$17</f>
        <v>31.319999999999997</v>
      </c>
      <c r="O51" s="104">
        <f>[49]Agosto!$J$18</f>
        <v>27.720000000000002</v>
      </c>
      <c r="P51" s="104">
        <f>[49]Agosto!$J$19</f>
        <v>33.840000000000003</v>
      </c>
      <c r="Q51" s="104">
        <f>[49]Agosto!$J$20</f>
        <v>35.28</v>
      </c>
      <c r="R51" s="104">
        <f>[49]Agosto!$J$21</f>
        <v>30.240000000000002</v>
      </c>
      <c r="S51" s="104">
        <f>[49]Agosto!$J$22</f>
        <v>47.16</v>
      </c>
      <c r="T51" s="104">
        <f>[49]Agosto!$J$23</f>
        <v>49.32</v>
      </c>
      <c r="U51" s="104">
        <f>[49]Agosto!$J$24</f>
        <v>46.800000000000004</v>
      </c>
      <c r="V51" s="104">
        <f>[49]Agosto!$J$25</f>
        <v>32.4</v>
      </c>
      <c r="W51" s="104">
        <f>[49]Agosto!$J$26</f>
        <v>45.36</v>
      </c>
      <c r="X51" s="104">
        <f>[49]Agosto!$J$27</f>
        <v>45.72</v>
      </c>
      <c r="Y51" s="104">
        <f>[49]Agosto!$J$28</f>
        <v>31.319999999999997</v>
      </c>
      <c r="Z51" s="104">
        <f>[49]Agosto!$J$29</f>
        <v>30.240000000000002</v>
      </c>
      <c r="AA51" s="104">
        <f>[49]Agosto!$J$30</f>
        <v>34.200000000000003</v>
      </c>
      <c r="AB51" s="104">
        <f>[49]Agosto!$J$31</f>
        <v>29.880000000000003</v>
      </c>
      <c r="AC51" s="104">
        <f>[49]Agosto!$J$32</f>
        <v>41.4</v>
      </c>
      <c r="AD51" s="104">
        <f>[49]Agosto!$J$33</f>
        <v>34.200000000000003</v>
      </c>
      <c r="AE51" s="104">
        <f>[49]Agosto!$J$34</f>
        <v>37.440000000000005</v>
      </c>
      <c r="AF51" s="104">
        <f>[49]Agosto!$J$35</f>
        <v>45.36</v>
      </c>
      <c r="AG51" s="109">
        <f t="shared" si="3"/>
        <v>49.32</v>
      </c>
      <c r="AH51" s="108">
        <f t="shared" si="4"/>
        <v>36.023225806451613</v>
      </c>
    </row>
    <row r="52" spans="1:38" x14ac:dyDescent="0.2">
      <c r="A52" s="47" t="s">
        <v>14</v>
      </c>
      <c r="B52" s="104">
        <f>[50]Agosto!$J$5</f>
        <v>30.240000000000002</v>
      </c>
      <c r="C52" s="104">
        <f>[50]Agosto!$J$6</f>
        <v>33.480000000000004</v>
      </c>
      <c r="D52" s="104">
        <f>[50]Agosto!$J$7</f>
        <v>32.4</v>
      </c>
      <c r="E52" s="104">
        <f>[50]Agosto!$J$8</f>
        <v>21.6</v>
      </c>
      <c r="F52" s="104">
        <f>[50]Agosto!$J$9</f>
        <v>31.319999999999997</v>
      </c>
      <c r="G52" s="104">
        <f>[50]Agosto!$J$10</f>
        <v>28.08</v>
      </c>
      <c r="H52" s="104">
        <f>[50]Agosto!$J$11</f>
        <v>26.28</v>
      </c>
      <c r="I52" s="104">
        <f>[50]Agosto!$J$12</f>
        <v>30.96</v>
      </c>
      <c r="J52" s="104">
        <f>[50]Agosto!$J$13</f>
        <v>43.92</v>
      </c>
      <c r="K52" s="104">
        <f>[50]Agosto!$J$14</f>
        <v>29.880000000000003</v>
      </c>
      <c r="L52" s="104">
        <f>[50]Agosto!$J$15</f>
        <v>28.44</v>
      </c>
      <c r="M52" s="104">
        <f>[50]Agosto!$J$16</f>
        <v>28.08</v>
      </c>
      <c r="N52" s="104">
        <f>[50]Agosto!$J$17</f>
        <v>20.16</v>
      </c>
      <c r="O52" s="104">
        <f>[50]Agosto!$J$18</f>
        <v>21.240000000000002</v>
      </c>
      <c r="P52" s="104">
        <f>[50]Agosto!$J$19</f>
        <v>26.28</v>
      </c>
      <c r="Q52" s="104">
        <f>[50]Agosto!$J$20</f>
        <v>22.68</v>
      </c>
      <c r="R52" s="104">
        <f>[50]Agosto!$J$21</f>
        <v>26.64</v>
      </c>
      <c r="S52" s="104">
        <f>[50]Agosto!$J$22</f>
        <v>31.680000000000003</v>
      </c>
      <c r="T52" s="104">
        <f>[50]Agosto!$J$23</f>
        <v>41.4</v>
      </c>
      <c r="U52" s="104">
        <f>[50]Agosto!$J$24</f>
        <v>29.52</v>
      </c>
      <c r="V52" s="104">
        <f>[50]Agosto!$J$25</f>
        <v>28.08</v>
      </c>
      <c r="W52" s="104">
        <f>[50]Agosto!$J$26</f>
        <v>38.519999999999996</v>
      </c>
      <c r="X52" s="104">
        <f>[50]Agosto!$J$27</f>
        <v>41.76</v>
      </c>
      <c r="Y52" s="104">
        <f>[50]Agosto!$J$28</f>
        <v>26.28</v>
      </c>
      <c r="Z52" s="104">
        <f>[50]Agosto!$J$29</f>
        <v>33.840000000000003</v>
      </c>
      <c r="AA52" s="104">
        <f>[50]Agosto!$J$30</f>
        <v>36.72</v>
      </c>
      <c r="AB52" s="104">
        <f>[50]Agosto!$J$31</f>
        <v>28.8</v>
      </c>
      <c r="AC52" s="104">
        <f>[50]Agosto!$J$32</f>
        <v>45.36</v>
      </c>
      <c r="AD52" s="104">
        <f>[50]Agosto!$J$33</f>
        <v>41.76</v>
      </c>
      <c r="AE52" s="104">
        <f>[50]Agosto!$J$34</f>
        <v>32.4</v>
      </c>
      <c r="AF52" s="104">
        <f>[50]Agosto!$J$35</f>
        <v>33.840000000000003</v>
      </c>
      <c r="AG52" s="109">
        <f t="shared" si="3"/>
        <v>45.36</v>
      </c>
      <c r="AH52" s="108">
        <f t="shared" si="4"/>
        <v>31.343225806451613</v>
      </c>
    </row>
    <row r="53" spans="1:38" x14ac:dyDescent="0.2">
      <c r="A53" s="47" t="s">
        <v>145</v>
      </c>
      <c r="B53" s="104">
        <f>[51]Agosto!$J$5</f>
        <v>42.84</v>
      </c>
      <c r="C53" s="104">
        <f>[51]Agosto!$J$6</f>
        <v>19.440000000000001</v>
      </c>
      <c r="D53" s="104">
        <f>[51]Agosto!$J$7</f>
        <v>25.56</v>
      </c>
      <c r="E53" s="104">
        <f>[51]Agosto!$J$8</f>
        <v>28.8</v>
      </c>
      <c r="F53" s="104">
        <f>[51]Agosto!$J$9</f>
        <v>24.840000000000003</v>
      </c>
      <c r="G53" s="104">
        <f>[51]Agosto!$J$10</f>
        <v>20.16</v>
      </c>
      <c r="H53" s="104">
        <f>[51]Agosto!$J$11</f>
        <v>22.32</v>
      </c>
      <c r="I53" s="104">
        <f>[51]Agosto!$J$12</f>
        <v>22.68</v>
      </c>
      <c r="J53" s="104">
        <f>[51]Agosto!$J$13</f>
        <v>34.56</v>
      </c>
      <c r="K53" s="104">
        <f>[51]Agosto!$J$14</f>
        <v>27.36</v>
      </c>
      <c r="L53" s="104">
        <f>[51]Agosto!$J$15</f>
        <v>26.64</v>
      </c>
      <c r="M53" s="104">
        <f>[51]Agosto!$J$16</f>
        <v>23.759999999999998</v>
      </c>
      <c r="N53" s="104">
        <f>[51]Agosto!$J$17</f>
        <v>23.400000000000002</v>
      </c>
      <c r="O53" s="104">
        <f>[51]Agosto!$J$18</f>
        <v>21.6</v>
      </c>
      <c r="P53" s="104">
        <f>[51]Agosto!$J$19</f>
        <v>25.2</v>
      </c>
      <c r="Q53" s="104">
        <f>[51]Agosto!$J$20</f>
        <v>21.96</v>
      </c>
      <c r="R53" s="104">
        <f>[51]Agosto!$J$21</f>
        <v>22.68</v>
      </c>
      <c r="S53" s="104">
        <f>[51]Agosto!$J$22</f>
        <v>36.36</v>
      </c>
      <c r="T53" s="104">
        <f>[51]Agosto!$J$23</f>
        <v>46.440000000000005</v>
      </c>
      <c r="U53" s="104">
        <f>[51]Agosto!$J$24</f>
        <v>21.96</v>
      </c>
      <c r="V53" s="104">
        <f>[51]Agosto!$J$25</f>
        <v>34.200000000000003</v>
      </c>
      <c r="W53" s="104">
        <f>[51]Agosto!$J$26</f>
        <v>41.4</v>
      </c>
      <c r="X53" s="104">
        <f>[51]Agosto!$J$27</f>
        <v>39.24</v>
      </c>
      <c r="Y53" s="104">
        <f>[51]Agosto!$J$28</f>
        <v>26.64</v>
      </c>
      <c r="Z53" s="104">
        <f>[51]Agosto!$J$29</f>
        <v>27.720000000000002</v>
      </c>
      <c r="AA53" s="104">
        <f>[51]Agosto!$J$30</f>
        <v>33.480000000000004</v>
      </c>
      <c r="AB53" s="104">
        <f>[51]Agosto!$J$31</f>
        <v>23.759999999999998</v>
      </c>
      <c r="AC53" s="104">
        <f>[51]Agosto!$J$32</f>
        <v>31.319999999999997</v>
      </c>
      <c r="AD53" s="104">
        <f>[51]Agosto!$J$33</f>
        <v>32.76</v>
      </c>
      <c r="AE53" s="104">
        <f>[51]Agosto!$J$34</f>
        <v>35.28</v>
      </c>
      <c r="AF53" s="104">
        <f>[51]Agosto!$J$35</f>
        <v>31.680000000000003</v>
      </c>
      <c r="AG53" s="109">
        <f t="shared" si="3"/>
        <v>46.440000000000005</v>
      </c>
      <c r="AH53" s="108">
        <f t="shared" si="4"/>
        <v>28.90451612903226</v>
      </c>
      <c r="AK53" t="s">
        <v>35</v>
      </c>
    </row>
    <row r="54" spans="1:38" x14ac:dyDescent="0.2">
      <c r="A54" s="47" t="s">
        <v>15</v>
      </c>
      <c r="B54" s="104">
        <f>[52]Agosto!$J$5</f>
        <v>47.519999999999996</v>
      </c>
      <c r="C54" s="104">
        <f>[52]Agosto!$J$6</f>
        <v>42.12</v>
      </c>
      <c r="D54" s="104">
        <f>[52]Agosto!$J$7</f>
        <v>32.4</v>
      </c>
      <c r="E54" s="104">
        <f>[52]Agosto!$J$8</f>
        <v>54.72</v>
      </c>
      <c r="F54" s="104">
        <f>[52]Agosto!$J$9</f>
        <v>20.88</v>
      </c>
      <c r="G54" s="104">
        <f>[52]Agosto!$J$10</f>
        <v>28.08</v>
      </c>
      <c r="H54" s="104">
        <f>[52]Agosto!$J$11</f>
        <v>26.28</v>
      </c>
      <c r="I54" s="104">
        <f>[52]Agosto!$J$12</f>
        <v>38.880000000000003</v>
      </c>
      <c r="J54" s="104">
        <f>[52]Agosto!$J$13</f>
        <v>32.76</v>
      </c>
      <c r="K54" s="104">
        <f>[52]Agosto!$J$14</f>
        <v>24.12</v>
      </c>
      <c r="L54" s="104">
        <f>[52]Agosto!$J$15</f>
        <v>32.04</v>
      </c>
      <c r="M54" s="104">
        <f>[52]Agosto!$J$16</f>
        <v>33.480000000000004</v>
      </c>
      <c r="N54" s="104">
        <f>[52]Agosto!$J$17</f>
        <v>28.08</v>
      </c>
      <c r="O54" s="104">
        <f>[52]Agosto!$J$18</f>
        <v>23.400000000000002</v>
      </c>
      <c r="P54" s="104">
        <f>[52]Agosto!$J$19</f>
        <v>32.04</v>
      </c>
      <c r="Q54" s="104">
        <f>[52]Agosto!$J$20</f>
        <v>30.96</v>
      </c>
      <c r="R54" s="104">
        <f>[52]Agosto!$J$21</f>
        <v>30.96</v>
      </c>
      <c r="S54" s="104">
        <f>[52]Agosto!$J$22</f>
        <v>49.680000000000007</v>
      </c>
      <c r="T54" s="104">
        <f>[52]Agosto!$J$23</f>
        <v>60.839999999999996</v>
      </c>
      <c r="U54" s="104">
        <f>[52]Agosto!$J$24</f>
        <v>41.4</v>
      </c>
      <c r="V54" s="104">
        <f>[52]Agosto!$J$25</f>
        <v>40.32</v>
      </c>
      <c r="W54" s="104">
        <f>[52]Agosto!$J$26</f>
        <v>59.04</v>
      </c>
      <c r="X54" s="104">
        <f>[52]Agosto!$J$27</f>
        <v>47.16</v>
      </c>
      <c r="Y54" s="104">
        <f>[52]Agosto!$J$28</f>
        <v>47.16</v>
      </c>
      <c r="Z54" s="104">
        <f>[52]Agosto!$J$29</f>
        <v>33.840000000000003</v>
      </c>
      <c r="AA54" s="104">
        <f>[52]Agosto!$J$30</f>
        <v>30.6</v>
      </c>
      <c r="AB54" s="104">
        <f>[52]Agosto!$J$31</f>
        <v>18</v>
      </c>
      <c r="AC54" s="104">
        <f>[52]Agosto!$J$32</f>
        <v>23.040000000000003</v>
      </c>
      <c r="AD54" s="104">
        <f>[52]Agosto!$J$33</f>
        <v>37.080000000000005</v>
      </c>
      <c r="AE54" s="104">
        <f>[52]Agosto!$J$34</f>
        <v>44.28</v>
      </c>
      <c r="AF54" s="104">
        <f>[52]Agosto!$J$35</f>
        <v>50.76</v>
      </c>
      <c r="AG54" s="109">
        <f t="shared" si="3"/>
        <v>60.839999999999996</v>
      </c>
      <c r="AH54" s="108">
        <f t="shared" si="4"/>
        <v>36.836129032258064</v>
      </c>
      <c r="AI54" s="12" t="s">
        <v>35</v>
      </c>
      <c r="AK54" t="s">
        <v>35</v>
      </c>
    </row>
    <row r="55" spans="1:38" x14ac:dyDescent="0.2">
      <c r="A55" s="47" t="s">
        <v>16</v>
      </c>
      <c r="B55" s="104">
        <f>[53]Agosto!$J$5</f>
        <v>54</v>
      </c>
      <c r="C55" s="104">
        <f>[53]Agosto!$J$6</f>
        <v>44.64</v>
      </c>
      <c r="D55" s="104">
        <f>[53]Agosto!$J$7</f>
        <v>36</v>
      </c>
      <c r="E55" s="104">
        <f>[53]Agosto!$J$8</f>
        <v>36.72</v>
      </c>
      <c r="F55" s="104">
        <f>[53]Agosto!$J$9</f>
        <v>19.440000000000001</v>
      </c>
      <c r="G55" s="104">
        <f>[53]Agosto!$J$10</f>
        <v>15.120000000000001</v>
      </c>
      <c r="H55" s="104">
        <f>[53]Agosto!$J$11</f>
        <v>16.2</v>
      </c>
      <c r="I55" s="104">
        <f>[53]Agosto!$J$12</f>
        <v>41.4</v>
      </c>
      <c r="J55" s="104">
        <f>[53]Agosto!$J$13</f>
        <v>30.96</v>
      </c>
      <c r="K55" s="104">
        <f>[53]Agosto!$J$14</f>
        <v>28.8</v>
      </c>
      <c r="L55" s="104">
        <f>[53]Agosto!$J$15</f>
        <v>24.12</v>
      </c>
      <c r="M55" s="104">
        <f>[53]Agosto!$J$16</f>
        <v>18.720000000000002</v>
      </c>
      <c r="N55" s="104">
        <f>[53]Agosto!$J$17</f>
        <v>24.12</v>
      </c>
      <c r="O55" s="104">
        <f>[53]Agosto!$J$18</f>
        <v>24.12</v>
      </c>
      <c r="P55" s="104">
        <f>[53]Agosto!$J$19</f>
        <v>20.16</v>
      </c>
      <c r="Q55" s="104">
        <f>[53]Agosto!$J$20</f>
        <v>24.48</v>
      </c>
      <c r="R55" s="104">
        <f>[53]Agosto!$J$21</f>
        <v>22.68</v>
      </c>
      <c r="S55" s="104">
        <f>[53]Agosto!$J$22</f>
        <v>41.76</v>
      </c>
      <c r="T55" s="104">
        <f>[53]Agosto!$J$23</f>
        <v>60.12</v>
      </c>
      <c r="U55" s="104">
        <f>[53]Agosto!$J$24</f>
        <v>37.080000000000005</v>
      </c>
      <c r="V55" s="104">
        <f>[53]Agosto!$J$25</f>
        <v>52.92</v>
      </c>
      <c r="W55" s="104">
        <f>[53]Agosto!$J$26</f>
        <v>58.32</v>
      </c>
      <c r="X55" s="104">
        <f>[53]Agosto!$J$27</f>
        <v>39.96</v>
      </c>
      <c r="Y55" s="104">
        <f>[53]Agosto!$J$28</f>
        <v>45</v>
      </c>
      <c r="Z55" s="104">
        <f>[53]Agosto!$J$29</f>
        <v>28.08</v>
      </c>
      <c r="AA55" s="104">
        <f>[53]Agosto!$J$30</f>
        <v>34.200000000000003</v>
      </c>
      <c r="AB55" s="104">
        <f>[53]Agosto!$J$31</f>
        <v>24.48</v>
      </c>
      <c r="AC55" s="104">
        <f>[53]Agosto!$J$32</f>
        <v>21.240000000000002</v>
      </c>
      <c r="AD55" s="104">
        <f>[53]Agosto!$J$33</f>
        <v>24.48</v>
      </c>
      <c r="AE55" s="104">
        <f>[53]Agosto!$J$34</f>
        <v>50.4</v>
      </c>
      <c r="AF55" s="104">
        <f>[53]Agosto!$J$35</f>
        <v>51.12</v>
      </c>
      <c r="AG55" s="109">
        <f t="shared" si="3"/>
        <v>60.12</v>
      </c>
      <c r="AH55" s="108">
        <f t="shared" si="4"/>
        <v>33.89806451612904</v>
      </c>
      <c r="AK55" s="12" t="s">
        <v>35</v>
      </c>
      <c r="AL55" t="s">
        <v>35</v>
      </c>
    </row>
    <row r="56" spans="1:38" x14ac:dyDescent="0.2">
      <c r="A56" s="47" t="s">
        <v>208</v>
      </c>
      <c r="B56" s="104">
        <f>[54]Agosto!$J$5</f>
        <v>49.680000000000007</v>
      </c>
      <c r="C56" s="104">
        <f>[54]Agosto!$J$6</f>
        <v>44.64</v>
      </c>
      <c r="D56" s="104">
        <f>[54]Agosto!$J$7</f>
        <v>34.200000000000003</v>
      </c>
      <c r="E56" s="104">
        <f>[54]Agosto!$J$8</f>
        <v>47.88</v>
      </c>
      <c r="F56" s="104">
        <f>[54]Agosto!$J$9</f>
        <v>17.64</v>
      </c>
      <c r="G56" s="104">
        <f>[54]Agosto!$J$10</f>
        <v>21.6</v>
      </c>
      <c r="H56" s="104">
        <f>[54]Agosto!$J$11</f>
        <v>21.6</v>
      </c>
      <c r="I56" s="104">
        <f>[54]Agosto!$J$12</f>
        <v>41.4</v>
      </c>
      <c r="J56" s="104">
        <f>[54]Agosto!$J$13</f>
        <v>30.240000000000002</v>
      </c>
      <c r="K56" s="104">
        <f>[54]Agosto!$J$14</f>
        <v>22.68</v>
      </c>
      <c r="L56" s="104">
        <f>[54]Agosto!$J$15</f>
        <v>23.759999999999998</v>
      </c>
      <c r="M56" s="104">
        <f>[54]Agosto!$J$16</f>
        <v>29.16</v>
      </c>
      <c r="N56" s="104">
        <f>[54]Agosto!$J$17</f>
        <v>23.400000000000002</v>
      </c>
      <c r="O56" s="104">
        <f>[54]Agosto!$J$18</f>
        <v>37.080000000000005</v>
      </c>
      <c r="P56" s="104">
        <f>[54]Agosto!$J$19</f>
        <v>23.040000000000003</v>
      </c>
      <c r="Q56" s="104">
        <f>[54]Agosto!$J$20</f>
        <v>29.16</v>
      </c>
      <c r="R56" s="104">
        <f>[54]Agosto!$J$21</f>
        <v>28.44</v>
      </c>
      <c r="S56" s="104">
        <f>[54]Agosto!$J$22</f>
        <v>39.24</v>
      </c>
      <c r="T56" s="104">
        <f>[54]Agosto!$J$23</f>
        <v>64.8</v>
      </c>
      <c r="U56" s="104">
        <f>[54]Agosto!$J$24</f>
        <v>41.76</v>
      </c>
      <c r="V56" s="104">
        <f>[54]Agosto!$J$25</f>
        <v>52.92</v>
      </c>
      <c r="W56" s="104">
        <f>[54]Agosto!$J$26</f>
        <v>59.760000000000005</v>
      </c>
      <c r="X56" s="104">
        <f>[54]Agosto!$J$27</f>
        <v>56.16</v>
      </c>
      <c r="Y56" s="104">
        <f>[54]Agosto!$J$28</f>
        <v>42.84</v>
      </c>
      <c r="Z56" s="104">
        <f>[54]Agosto!$J$29</f>
        <v>31.680000000000003</v>
      </c>
      <c r="AA56" s="104">
        <f>[54]Agosto!$J$30</f>
        <v>32.76</v>
      </c>
      <c r="AB56" s="104">
        <f>[54]Agosto!$J$31</f>
        <v>20.88</v>
      </c>
      <c r="AC56" s="104">
        <f>[54]Agosto!$J$32</f>
        <v>18.720000000000002</v>
      </c>
      <c r="AD56" s="104">
        <f>[54]Agosto!$J$33</f>
        <v>34.92</v>
      </c>
      <c r="AE56" s="104">
        <f>[54]Agosto!$J$34</f>
        <v>46.080000000000005</v>
      </c>
      <c r="AF56" s="104">
        <f>[54]Agosto!$J$35</f>
        <v>54.36</v>
      </c>
      <c r="AG56" s="109">
        <f t="shared" si="3"/>
        <v>64.8</v>
      </c>
      <c r="AH56" s="108">
        <f t="shared" si="4"/>
        <v>36.209032258064511</v>
      </c>
      <c r="AK56" s="12"/>
    </row>
    <row r="57" spans="1:38" x14ac:dyDescent="0.2">
      <c r="A57" s="47" t="s">
        <v>146</v>
      </c>
      <c r="B57" s="104">
        <f>[55]Agosto!$J$5</f>
        <v>46.080000000000005</v>
      </c>
      <c r="C57" s="104">
        <f>[55]Agosto!$J$6</f>
        <v>33.119999999999997</v>
      </c>
      <c r="D57" s="104">
        <f>[55]Agosto!$J$7</f>
        <v>33.840000000000003</v>
      </c>
      <c r="E57" s="104">
        <f>[55]Agosto!$J$8</f>
        <v>33.480000000000004</v>
      </c>
      <c r="F57" s="104">
        <f>[55]Agosto!$J$9</f>
        <v>19.8</v>
      </c>
      <c r="G57" s="104">
        <f>[55]Agosto!$J$10</f>
        <v>24.12</v>
      </c>
      <c r="H57" s="104">
        <f>[55]Agosto!$J$11</f>
        <v>21.240000000000002</v>
      </c>
      <c r="I57" s="104">
        <f>[55]Agosto!$J$12</f>
        <v>32.04</v>
      </c>
      <c r="J57" s="104">
        <f>[55]Agosto!$J$13</f>
        <v>30.6</v>
      </c>
      <c r="K57" s="104">
        <f>[55]Agosto!$J$14</f>
        <v>21.6</v>
      </c>
      <c r="L57" s="104">
        <f>[55]Agosto!$J$15</f>
        <v>26.28</v>
      </c>
      <c r="M57" s="104">
        <f>[55]Agosto!$J$16</f>
        <v>24.48</v>
      </c>
      <c r="N57" s="104">
        <f>[55]Agosto!$J$17</f>
        <v>18</v>
      </c>
      <c r="O57" s="104">
        <f>[55]Agosto!$J$18</f>
        <v>24.840000000000003</v>
      </c>
      <c r="P57" s="104">
        <f>[55]Agosto!$J$19</f>
        <v>25.56</v>
      </c>
      <c r="Q57" s="104">
        <f>[55]Agosto!$J$20</f>
        <v>21.6</v>
      </c>
      <c r="R57" s="104">
        <f>[55]Agosto!$J$21</f>
        <v>25.2</v>
      </c>
      <c r="S57" s="104">
        <f>[55]Agosto!$J$22</f>
        <v>33.119999999999997</v>
      </c>
      <c r="T57" s="104">
        <f>[55]Agosto!$J$23</f>
        <v>54</v>
      </c>
      <c r="U57" s="104">
        <f>[55]Agosto!$J$24</f>
        <v>34.200000000000003</v>
      </c>
      <c r="V57" s="104">
        <f>[55]Agosto!$J$25</f>
        <v>32.04</v>
      </c>
      <c r="W57" s="104">
        <f>[55]Agosto!$J$26</f>
        <v>43.92</v>
      </c>
      <c r="X57" s="104">
        <f>[55]Agosto!$J$27</f>
        <v>52.2</v>
      </c>
      <c r="Y57" s="104">
        <f>[55]Agosto!$J$28</f>
        <v>29.880000000000003</v>
      </c>
      <c r="Z57" s="104">
        <f>[55]Agosto!$J$29</f>
        <v>34.200000000000003</v>
      </c>
      <c r="AA57" s="104">
        <f>[55]Agosto!$J$30</f>
        <v>33.840000000000003</v>
      </c>
      <c r="AB57" s="104">
        <f>[55]Agosto!$J$31</f>
        <v>22.68</v>
      </c>
      <c r="AC57" s="104">
        <f>[55]Agosto!$J$32</f>
        <v>25.56</v>
      </c>
      <c r="AD57" s="104">
        <f>[55]Agosto!$J$33</f>
        <v>30.240000000000002</v>
      </c>
      <c r="AE57" s="104">
        <f>[55]Agosto!$J$34</f>
        <v>30.96</v>
      </c>
      <c r="AF57" s="104">
        <f>[55]Agosto!$J$35</f>
        <v>31.680000000000003</v>
      </c>
      <c r="AG57" s="109">
        <f t="shared" si="3"/>
        <v>54</v>
      </c>
      <c r="AH57" s="108">
        <f t="shared" si="4"/>
        <v>30.658064516129034</v>
      </c>
    </row>
    <row r="58" spans="1:38" x14ac:dyDescent="0.2">
      <c r="A58" s="47" t="s">
        <v>275</v>
      </c>
      <c r="B58" s="104" t="str">
        <f>[56]Agosto!$J$5</f>
        <v>*</v>
      </c>
      <c r="C58" s="104" t="str">
        <f>[56]Agosto!$J$6</f>
        <v>*</v>
      </c>
      <c r="D58" s="104">
        <f>[56]Agosto!$J$7</f>
        <v>32.76</v>
      </c>
      <c r="E58" s="104">
        <f>[56]Agosto!$J$8</f>
        <v>29.880000000000003</v>
      </c>
      <c r="F58" s="104">
        <f>[56]Agosto!$J$9</f>
        <v>24.12</v>
      </c>
      <c r="G58" s="104">
        <f>[56]Agosto!$J$10</f>
        <v>33.119999999999997</v>
      </c>
      <c r="H58" s="104">
        <f>[56]Agosto!$J$11</f>
        <v>25.92</v>
      </c>
      <c r="I58" s="104">
        <f>[56]Agosto!$J$12</f>
        <v>37.080000000000005</v>
      </c>
      <c r="J58" s="104">
        <f>[56]Agosto!$J$13</f>
        <v>32.4</v>
      </c>
      <c r="K58" s="104">
        <f>[56]Agosto!$J$14</f>
        <v>23.759999999999998</v>
      </c>
      <c r="L58" s="104">
        <f>[56]Agosto!$J$15</f>
        <v>28.8</v>
      </c>
      <c r="M58" s="104">
        <f>[56]Agosto!$J$16</f>
        <v>31.319999999999997</v>
      </c>
      <c r="N58" s="104">
        <f>[56]Agosto!$J$17</f>
        <v>25.2</v>
      </c>
      <c r="O58" s="104">
        <f>[56]Agosto!$J$18</f>
        <v>19.8</v>
      </c>
      <c r="P58" s="104">
        <f>[56]Agosto!$J$19</f>
        <v>35.64</v>
      </c>
      <c r="Q58" s="104">
        <f>[56]Agosto!$J$20</f>
        <v>31.680000000000003</v>
      </c>
      <c r="R58" s="104">
        <f>[56]Agosto!$J$21</f>
        <v>30.96</v>
      </c>
      <c r="S58" s="104">
        <f>[56]Agosto!$J$22</f>
        <v>39.6</v>
      </c>
      <c r="T58" s="104">
        <f>[56]Agosto!$J$23</f>
        <v>52.56</v>
      </c>
      <c r="U58" s="104">
        <f>[56]Agosto!$J$24</f>
        <v>39.6</v>
      </c>
      <c r="V58" s="104">
        <f>[56]Agosto!$J$25</f>
        <v>36</v>
      </c>
      <c r="W58" s="104">
        <f>[56]Agosto!$J$26</f>
        <v>45</v>
      </c>
      <c r="X58" s="104">
        <f>[56]Agosto!$J$27</f>
        <v>47.88</v>
      </c>
      <c r="Y58" s="104">
        <f>[56]Agosto!$J$28</f>
        <v>37.440000000000005</v>
      </c>
      <c r="Z58" s="104">
        <f>[56]Agosto!$J$29</f>
        <v>34.56</v>
      </c>
      <c r="AA58" s="104">
        <f>[56]Agosto!$J$30</f>
        <v>29.880000000000003</v>
      </c>
      <c r="AB58" s="104">
        <f>[56]Agosto!$J$31</f>
        <v>23.400000000000002</v>
      </c>
      <c r="AC58" s="104">
        <f>[56]Agosto!$J$32</f>
        <v>19.8</v>
      </c>
      <c r="AD58" s="104">
        <f>[56]Agosto!$J$33</f>
        <v>30.240000000000002</v>
      </c>
      <c r="AE58" s="104">
        <f>[56]Agosto!$J$34</f>
        <v>38.159999999999997</v>
      </c>
      <c r="AF58" s="104">
        <f>[56]Agosto!$J$35</f>
        <v>36.36</v>
      </c>
      <c r="AG58" s="109">
        <f t="shared" si="3"/>
        <v>52.56</v>
      </c>
      <c r="AH58" s="108">
        <f t="shared" si="4"/>
        <v>32.859310344827591</v>
      </c>
    </row>
    <row r="59" spans="1:38" x14ac:dyDescent="0.2">
      <c r="A59" s="47" t="s">
        <v>17</v>
      </c>
      <c r="B59" s="104">
        <f>[57]Agosto!$J$5</f>
        <v>41.04</v>
      </c>
      <c r="C59" s="104">
        <f>[57]Agosto!$J$6</f>
        <v>39.24</v>
      </c>
      <c r="D59" s="104">
        <f>[57]Agosto!$J$7</f>
        <v>40.32</v>
      </c>
      <c r="E59" s="104">
        <f>[57]Agosto!$J$8</f>
        <v>45.36</v>
      </c>
      <c r="F59" s="104">
        <f>[57]Agosto!$J$9</f>
        <v>11.16</v>
      </c>
      <c r="G59" s="104">
        <f>[57]Agosto!$J$10</f>
        <v>23.040000000000003</v>
      </c>
      <c r="H59" s="104">
        <f>[57]Agosto!$J$11</f>
        <v>25.56</v>
      </c>
      <c r="I59" s="104">
        <f>[57]Agosto!$J$12</f>
        <v>34.92</v>
      </c>
      <c r="J59" s="104">
        <f>[57]Agosto!$J$13</f>
        <v>25.2</v>
      </c>
      <c r="K59" s="104">
        <f>[57]Agosto!$J$14</f>
        <v>19.079999999999998</v>
      </c>
      <c r="L59" s="104">
        <f>[57]Agosto!$J$15</f>
        <v>22.32</v>
      </c>
      <c r="M59" s="104">
        <f>[57]Agosto!$J$16</f>
        <v>21.96</v>
      </c>
      <c r="N59" s="104">
        <f>[57]Agosto!$J$17</f>
        <v>19.440000000000001</v>
      </c>
      <c r="O59" s="104">
        <f>[57]Agosto!$J$18</f>
        <v>15.120000000000001</v>
      </c>
      <c r="P59" s="104">
        <f>[57]Agosto!$J$19</f>
        <v>20.88</v>
      </c>
      <c r="Q59" s="104">
        <f>[57]Agosto!$J$20</f>
        <v>26.28</v>
      </c>
      <c r="R59" s="104">
        <f>[57]Agosto!$J$21</f>
        <v>20.88</v>
      </c>
      <c r="S59" s="104">
        <f>[57]Agosto!$J$22</f>
        <v>41.4</v>
      </c>
      <c r="T59" s="104">
        <f>[57]Agosto!$J$23</f>
        <v>64.44</v>
      </c>
      <c r="U59" s="104">
        <f>[57]Agosto!$J$24</f>
        <v>42.480000000000004</v>
      </c>
      <c r="V59" s="104">
        <f>[57]Agosto!$J$25</f>
        <v>30.96</v>
      </c>
      <c r="W59" s="104">
        <f>[57]Agosto!$J$26</f>
        <v>51.84</v>
      </c>
      <c r="X59" s="104">
        <f>[57]Agosto!$J$27</f>
        <v>63</v>
      </c>
      <c r="Y59" s="104">
        <f>[57]Agosto!$J$28</f>
        <v>30.240000000000002</v>
      </c>
      <c r="Z59" s="104">
        <f>[57]Agosto!$J$29</f>
        <v>42.84</v>
      </c>
      <c r="AA59" s="104">
        <f>[57]Agosto!$J$30</f>
        <v>25.56</v>
      </c>
      <c r="AB59" s="104">
        <f>[57]Agosto!$J$31</f>
        <v>18.720000000000002</v>
      </c>
      <c r="AC59" s="104">
        <f>[57]Agosto!$J$32</f>
        <v>21.240000000000002</v>
      </c>
      <c r="AD59" s="104">
        <f>[57]Agosto!$J$33</f>
        <v>29.880000000000003</v>
      </c>
      <c r="AE59" s="104">
        <f>[57]Agosto!$J$34</f>
        <v>40.32</v>
      </c>
      <c r="AF59" s="104">
        <f>[57]Agosto!$J$35</f>
        <v>38.159999999999997</v>
      </c>
      <c r="AG59" s="109">
        <f t="shared" si="3"/>
        <v>64.44</v>
      </c>
      <c r="AH59" s="108">
        <f t="shared" si="4"/>
        <v>32.028387096774196</v>
      </c>
      <c r="AK59" t="s">
        <v>35</v>
      </c>
      <c r="AL59" t="s">
        <v>35</v>
      </c>
    </row>
    <row r="60" spans="1:38" x14ac:dyDescent="0.2">
      <c r="A60" s="47" t="s">
        <v>130</v>
      </c>
      <c r="B60" s="104">
        <f>[58]Agosto!$J$5</f>
        <v>34.200000000000003</v>
      </c>
      <c r="C60" s="104">
        <f>[58]Agosto!$J$6</f>
        <v>35.28</v>
      </c>
      <c r="D60" s="104">
        <f>[58]Agosto!$J$7</f>
        <v>32.04</v>
      </c>
      <c r="E60" s="104">
        <f>[58]Agosto!$J$8</f>
        <v>44.28</v>
      </c>
      <c r="F60" s="104">
        <f>[58]Agosto!$J$9</f>
        <v>25.92</v>
      </c>
      <c r="G60" s="104">
        <f>[58]Agosto!$J$10</f>
        <v>37.800000000000004</v>
      </c>
      <c r="H60" s="104">
        <f>[58]Agosto!$J$11</f>
        <v>30.6</v>
      </c>
      <c r="I60" s="104">
        <f>[58]Agosto!$J$12</f>
        <v>38.159999999999997</v>
      </c>
      <c r="J60" s="104">
        <f>[58]Agosto!$J$13</f>
        <v>32.76</v>
      </c>
      <c r="K60" s="104">
        <f>[58]Agosto!$J$14</f>
        <v>25.92</v>
      </c>
      <c r="L60" s="104">
        <f>[58]Agosto!$J$15</f>
        <v>28.08</v>
      </c>
      <c r="M60" s="104">
        <f>[58]Agosto!$J$16</f>
        <v>33.119999999999997</v>
      </c>
      <c r="N60" s="104">
        <f>[58]Agosto!$J$17</f>
        <v>26.28</v>
      </c>
      <c r="O60" s="104">
        <f>[58]Agosto!$J$18</f>
        <v>19.8</v>
      </c>
      <c r="P60" s="104">
        <f>[58]Agosto!$J$19</f>
        <v>42.480000000000004</v>
      </c>
      <c r="Q60" s="104">
        <f>[58]Agosto!$J$20</f>
        <v>33.840000000000003</v>
      </c>
      <c r="R60" s="104">
        <f>[58]Agosto!$J$21</f>
        <v>33.480000000000004</v>
      </c>
      <c r="S60" s="104">
        <f>[58]Agosto!$J$22</f>
        <v>40.680000000000007</v>
      </c>
      <c r="T60" s="104">
        <f>[58]Agosto!$J$23</f>
        <v>49.680000000000007</v>
      </c>
      <c r="U60" s="104">
        <f>[58]Agosto!$J$24</f>
        <v>31.680000000000003</v>
      </c>
      <c r="V60" s="104">
        <f>[58]Agosto!$J$25</f>
        <v>31.319999999999997</v>
      </c>
      <c r="W60" s="104">
        <f>[58]Agosto!$J$26</f>
        <v>46.800000000000004</v>
      </c>
      <c r="X60" s="104">
        <f>[58]Agosto!$J$27</f>
        <v>47.519999999999996</v>
      </c>
      <c r="Y60" s="104">
        <f>[58]Agosto!$J$28</f>
        <v>34.200000000000003</v>
      </c>
      <c r="Z60" s="104">
        <f>[58]Agosto!$J$29</f>
        <v>33.480000000000004</v>
      </c>
      <c r="AA60" s="104">
        <f>[58]Agosto!$J$30</f>
        <v>26.64</v>
      </c>
      <c r="AB60" s="104">
        <f>[58]Agosto!$J$31</f>
        <v>20.16</v>
      </c>
      <c r="AC60" s="104">
        <f>[58]Agosto!$J$32</f>
        <v>37.080000000000005</v>
      </c>
      <c r="AD60" s="104">
        <f>[58]Agosto!$J$33</f>
        <v>28.8</v>
      </c>
      <c r="AE60" s="104">
        <f>[58]Agosto!$J$34</f>
        <v>48.96</v>
      </c>
      <c r="AF60" s="104">
        <f>[58]Agosto!$J$35</f>
        <v>39.6</v>
      </c>
      <c r="AG60" s="109">
        <f t="shared" si="3"/>
        <v>49.680000000000007</v>
      </c>
      <c r="AH60" s="108">
        <f t="shared" si="4"/>
        <v>34.536774193548382</v>
      </c>
      <c r="AK60" t="s">
        <v>35</v>
      </c>
    </row>
    <row r="61" spans="1:38" x14ac:dyDescent="0.2">
      <c r="A61" s="47" t="s">
        <v>18</v>
      </c>
      <c r="B61" s="104">
        <f>[59]Agosto!$J$5</f>
        <v>47.16</v>
      </c>
      <c r="C61" s="104">
        <f>[59]Agosto!$J$6</f>
        <v>36</v>
      </c>
      <c r="D61" s="104">
        <f>[59]Agosto!$J$7</f>
        <v>41.04</v>
      </c>
      <c r="E61" s="104">
        <f>[59]Agosto!$J$8</f>
        <v>43.92</v>
      </c>
      <c r="F61" s="104">
        <f>[59]Agosto!$J$9</f>
        <v>22.68</v>
      </c>
      <c r="G61" s="104">
        <f>[59]Agosto!$J$10</f>
        <v>28.44</v>
      </c>
      <c r="H61" s="104">
        <f>[59]Agosto!$J$11</f>
        <v>26.28</v>
      </c>
      <c r="I61" s="104">
        <f>[59]Agosto!$J$12</f>
        <v>35.64</v>
      </c>
      <c r="J61" s="104">
        <f>[59]Agosto!$J$13</f>
        <v>36.72</v>
      </c>
      <c r="K61" s="104">
        <f>[59]Agosto!$J$14</f>
        <v>25.56</v>
      </c>
      <c r="L61" s="104">
        <f>[59]Agosto!$J$15</f>
        <v>27.36</v>
      </c>
      <c r="M61" s="104">
        <f>[59]Agosto!$J$16</f>
        <v>31.680000000000003</v>
      </c>
      <c r="N61" s="104">
        <f>[59]Agosto!$J$17</f>
        <v>25.2</v>
      </c>
      <c r="O61" s="104">
        <f>[59]Agosto!$J$18</f>
        <v>26.64</v>
      </c>
      <c r="P61" s="104">
        <f>[59]Agosto!$J$19</f>
        <v>23.400000000000002</v>
      </c>
      <c r="Q61" s="104">
        <f>[59]Agosto!$J$20</f>
        <v>27.36</v>
      </c>
      <c r="R61" s="104">
        <f>[59]Agosto!$J$21</f>
        <v>34.200000000000003</v>
      </c>
      <c r="S61" s="104">
        <f>[59]Agosto!$J$22</f>
        <v>44.64</v>
      </c>
      <c r="T61" s="104">
        <f>[59]Agosto!$J$23</f>
        <v>54.72</v>
      </c>
      <c r="U61" s="104">
        <f>[59]Agosto!$J$24</f>
        <v>40.32</v>
      </c>
      <c r="V61" s="104">
        <f>[59]Agosto!$J$25</f>
        <v>42.480000000000004</v>
      </c>
      <c r="W61" s="104">
        <f>[59]Agosto!$J$26</f>
        <v>46.080000000000005</v>
      </c>
      <c r="X61" s="104">
        <f>[59]Agosto!$J$27</f>
        <v>52.2</v>
      </c>
      <c r="Y61" s="104">
        <f>[59]Agosto!$J$28</f>
        <v>32.76</v>
      </c>
      <c r="Z61" s="104">
        <f>[59]Agosto!$J$29</f>
        <v>34.92</v>
      </c>
      <c r="AA61" s="104">
        <f>[59]Agosto!$J$30</f>
        <v>28.8</v>
      </c>
      <c r="AB61" s="104">
        <f>[59]Agosto!$J$31</f>
        <v>24.840000000000003</v>
      </c>
      <c r="AC61" s="104">
        <f>[59]Agosto!$J$32</f>
        <v>27</v>
      </c>
      <c r="AD61" s="104">
        <f>[59]Agosto!$J$33</f>
        <v>31.319999999999997</v>
      </c>
      <c r="AE61" s="104">
        <f>[59]Agosto!$J$34</f>
        <v>38.880000000000003</v>
      </c>
      <c r="AF61" s="104">
        <f>[59]Agosto!$J$35</f>
        <v>41.76</v>
      </c>
      <c r="AG61" s="109">
        <f t="shared" ref="AG61" si="5">MAX(B61:AF61)</f>
        <v>54.72</v>
      </c>
      <c r="AH61" s="108">
        <f t="shared" ref="AH61" si="6">AVERAGE(B61:AF61)</f>
        <v>34.838709677419359</v>
      </c>
      <c r="AK61" t="s">
        <v>35</v>
      </c>
    </row>
    <row r="62" spans="1:38" x14ac:dyDescent="0.2">
      <c r="A62" s="47" t="s">
        <v>19</v>
      </c>
      <c r="B62" s="104">
        <f>[60]Agosto!$J$5</f>
        <v>40.32</v>
      </c>
      <c r="C62" s="104">
        <f>[60]Agosto!$J$6</f>
        <v>39.6</v>
      </c>
      <c r="D62" s="104">
        <f>[60]Agosto!$J$7</f>
        <v>27.36</v>
      </c>
      <c r="E62" s="104">
        <f>[60]Agosto!$J$8</f>
        <v>37.440000000000005</v>
      </c>
      <c r="F62" s="104">
        <f>[60]Agosto!$J$9</f>
        <v>0</v>
      </c>
      <c r="G62" s="104">
        <f>[60]Agosto!$J$10</f>
        <v>28.44</v>
      </c>
      <c r="H62" s="104">
        <f>[60]Agosto!$J$11</f>
        <v>22.68</v>
      </c>
      <c r="I62" s="104">
        <f>[60]Agosto!$J$12</f>
        <v>29.880000000000003</v>
      </c>
      <c r="J62" s="104">
        <f>[60]Agosto!$J$13</f>
        <v>28.08</v>
      </c>
      <c r="K62" s="104">
        <f>[60]Agosto!$J$14</f>
        <v>12.6</v>
      </c>
      <c r="L62" s="104">
        <f>[60]Agosto!$J$15</f>
        <v>16.559999999999999</v>
      </c>
      <c r="M62" s="104">
        <f>[60]Agosto!$J$16</f>
        <v>28.08</v>
      </c>
      <c r="N62" s="104">
        <f>[60]Agosto!$J$17</f>
        <v>17.64</v>
      </c>
      <c r="O62" s="104">
        <f>[60]Agosto!$J$18</f>
        <v>12.6</v>
      </c>
      <c r="P62" s="104">
        <f>[60]Agosto!$J$19</f>
        <v>30.240000000000002</v>
      </c>
      <c r="Q62" s="104">
        <f>[60]Agosto!$J$20</f>
        <v>30.96</v>
      </c>
      <c r="R62" s="104">
        <f>[60]Agosto!$J$21</f>
        <v>28.8</v>
      </c>
      <c r="S62" s="104">
        <f>[60]Agosto!$J$22</f>
        <v>39.6</v>
      </c>
      <c r="T62" s="104">
        <f>[60]Agosto!$J$23</f>
        <v>61.2</v>
      </c>
      <c r="U62" s="104">
        <f>[60]Agosto!$J$24</f>
        <v>21.96</v>
      </c>
      <c r="V62" s="104">
        <f>[60]Agosto!$J$25</f>
        <v>32.4</v>
      </c>
      <c r="W62" s="104">
        <f>[60]Agosto!$J$26</f>
        <v>50.76</v>
      </c>
      <c r="X62" s="104">
        <f>[60]Agosto!$J$27</f>
        <v>36.72</v>
      </c>
      <c r="Y62" s="104">
        <f>[60]Agosto!$J$28</f>
        <v>36.72</v>
      </c>
      <c r="Z62" s="104">
        <f>[60]Agosto!$J$29</f>
        <v>24.840000000000003</v>
      </c>
      <c r="AA62" s="104">
        <f>[60]Agosto!$J$30</f>
        <v>20.16</v>
      </c>
      <c r="AB62" s="104">
        <f>[60]Agosto!$J$31</f>
        <v>0</v>
      </c>
      <c r="AC62" s="104">
        <f>[60]Agosto!$J$32</f>
        <v>19.8</v>
      </c>
      <c r="AD62" s="104">
        <f>[60]Agosto!$J$33</f>
        <v>28.8</v>
      </c>
      <c r="AE62" s="104">
        <f>[60]Agosto!$J$34</f>
        <v>39.96</v>
      </c>
      <c r="AF62" s="104">
        <f>[60]Agosto!$J$35</f>
        <v>52.2</v>
      </c>
      <c r="AG62" s="109">
        <f t="shared" si="3"/>
        <v>61.2</v>
      </c>
      <c r="AH62" s="108">
        <f t="shared" si="4"/>
        <v>28.916129032258066</v>
      </c>
      <c r="AI62" s="12" t="s">
        <v>35</v>
      </c>
      <c r="AJ62" t="s">
        <v>35</v>
      </c>
      <c r="AK62" t="s">
        <v>35</v>
      </c>
    </row>
    <row r="63" spans="1:38" x14ac:dyDescent="0.2">
      <c r="A63" s="47" t="s">
        <v>23</v>
      </c>
      <c r="B63" s="104">
        <f>[61]Agosto!$J$5</f>
        <v>51.12</v>
      </c>
      <c r="C63" s="104">
        <f>[61]Agosto!$J$6</f>
        <v>38.880000000000003</v>
      </c>
      <c r="D63" s="104">
        <f>[61]Agosto!$J$7</f>
        <v>44.64</v>
      </c>
      <c r="E63" s="104">
        <f>[61]Agosto!$J$8</f>
        <v>36</v>
      </c>
      <c r="F63" s="104">
        <f>[61]Agosto!$J$9</f>
        <v>25.56</v>
      </c>
      <c r="G63" s="104">
        <f>[61]Agosto!$J$10</f>
        <v>28.8</v>
      </c>
      <c r="H63" s="104">
        <f>[61]Agosto!$J$11</f>
        <v>29.16</v>
      </c>
      <c r="I63" s="104">
        <f>[61]Agosto!$J$12</f>
        <v>31.680000000000003</v>
      </c>
      <c r="J63" s="104">
        <f>[61]Agosto!$J$13</f>
        <v>36</v>
      </c>
      <c r="K63" s="104">
        <f>[61]Agosto!$J$14</f>
        <v>22.68</v>
      </c>
      <c r="L63" s="104">
        <f>[61]Agosto!$J$15</f>
        <v>27.36</v>
      </c>
      <c r="M63" s="104">
        <f>[61]Agosto!$J$16</f>
        <v>32.4</v>
      </c>
      <c r="N63" s="104">
        <f>[61]Agosto!$J$17</f>
        <v>20.88</v>
      </c>
      <c r="O63" s="104">
        <f>[61]Agosto!$J$18</f>
        <v>26.64</v>
      </c>
      <c r="P63" s="104">
        <f>[61]Agosto!$J$19</f>
        <v>23.040000000000003</v>
      </c>
      <c r="Q63" s="104">
        <f>[61]Agosto!$J$20</f>
        <v>27.720000000000002</v>
      </c>
      <c r="R63" s="104">
        <f>[61]Agosto!$J$21</f>
        <v>29.880000000000003</v>
      </c>
      <c r="S63" s="104">
        <f>[61]Agosto!$J$22</f>
        <v>52.92</v>
      </c>
      <c r="T63" s="104">
        <f>[61]Agosto!$J$23</f>
        <v>54.36</v>
      </c>
      <c r="U63" s="104">
        <f>[61]Agosto!$J$24</f>
        <v>36.72</v>
      </c>
      <c r="V63" s="104">
        <f>[61]Agosto!$J$25</f>
        <v>42.84</v>
      </c>
      <c r="W63" s="104">
        <f>[61]Agosto!$J$26</f>
        <v>39.6</v>
      </c>
      <c r="X63" s="104">
        <f>[61]Agosto!$J$27</f>
        <v>42.84</v>
      </c>
      <c r="Y63" s="104">
        <f>[61]Agosto!$J$28</f>
        <v>35.28</v>
      </c>
      <c r="Z63" s="104">
        <f>[61]Agosto!$J$29</f>
        <v>36.72</v>
      </c>
      <c r="AA63" s="104">
        <f>[61]Agosto!$J$30</f>
        <v>36</v>
      </c>
      <c r="AB63" s="104">
        <f>[61]Agosto!$J$31</f>
        <v>29.880000000000003</v>
      </c>
      <c r="AC63" s="104">
        <f>[61]Agosto!$J$32</f>
        <v>29.16</v>
      </c>
      <c r="AD63" s="104">
        <f>[61]Agosto!$J$33</f>
        <v>31.680000000000003</v>
      </c>
      <c r="AE63" s="104">
        <f>[61]Agosto!$J$34</f>
        <v>44.64</v>
      </c>
      <c r="AF63" s="104">
        <f>[61]Agosto!$J$35</f>
        <v>49.32</v>
      </c>
      <c r="AG63" s="109">
        <f t="shared" si="3"/>
        <v>54.36</v>
      </c>
      <c r="AH63" s="108">
        <f t="shared" si="4"/>
        <v>35.303225806451614</v>
      </c>
      <c r="AK63" t="s">
        <v>35</v>
      </c>
    </row>
    <row r="64" spans="1:38" x14ac:dyDescent="0.2">
      <c r="A64" s="47" t="s">
        <v>34</v>
      </c>
      <c r="B64" s="104">
        <f>[62]Agosto!$J$5</f>
        <v>61.560000000000009</v>
      </c>
      <c r="C64" s="104">
        <f>[62]Agosto!$J$6</f>
        <v>35.64</v>
      </c>
      <c r="D64" s="104">
        <f>[62]Agosto!$J$7</f>
        <v>33.840000000000003</v>
      </c>
      <c r="E64" s="104">
        <f>[62]Agosto!$J$8</f>
        <v>38.159999999999997</v>
      </c>
      <c r="F64" s="104">
        <f>[62]Agosto!$J$9</f>
        <v>31.319999999999997</v>
      </c>
      <c r="G64" s="104">
        <f>[62]Agosto!$J$10</f>
        <v>31.319999999999997</v>
      </c>
      <c r="H64" s="104">
        <f>[62]Agosto!$J$11</f>
        <v>38.159999999999997</v>
      </c>
      <c r="I64" s="104">
        <f>[62]Agosto!$J$12</f>
        <v>34.92</v>
      </c>
      <c r="J64" s="104">
        <f>[62]Agosto!$J$13</f>
        <v>45.72</v>
      </c>
      <c r="K64" s="104">
        <f>[62]Agosto!$J$14</f>
        <v>33.840000000000003</v>
      </c>
      <c r="L64" s="104">
        <f>[62]Agosto!$J$15</f>
        <v>33.840000000000003</v>
      </c>
      <c r="M64" s="104">
        <f>[62]Agosto!$J$16</f>
        <v>30.240000000000002</v>
      </c>
      <c r="N64" s="104">
        <f>[62]Agosto!$J$17</f>
        <v>30.96</v>
      </c>
      <c r="O64" s="104">
        <f>[62]Agosto!$J$18</f>
        <v>36</v>
      </c>
      <c r="P64" s="104">
        <f>[62]Agosto!$J$19</f>
        <v>32.4</v>
      </c>
      <c r="Q64" s="104">
        <f>[62]Agosto!$J$20</f>
        <v>35.64</v>
      </c>
      <c r="R64" s="104">
        <f>[62]Agosto!$J$21</f>
        <v>34.56</v>
      </c>
      <c r="S64" s="104">
        <f>[62]Agosto!$J$22</f>
        <v>39.24</v>
      </c>
      <c r="T64" s="104">
        <f>[62]Agosto!$J$23</f>
        <v>52.2</v>
      </c>
      <c r="U64" s="104">
        <f>[62]Agosto!$J$24</f>
        <v>35.64</v>
      </c>
      <c r="V64" s="104">
        <f>[62]Agosto!$J$25</f>
        <v>43.2</v>
      </c>
      <c r="W64" s="104">
        <f>[62]Agosto!$J$26</f>
        <v>45</v>
      </c>
      <c r="X64" s="104">
        <f>[62]Agosto!$J$27</f>
        <v>49.32</v>
      </c>
      <c r="Y64" s="104">
        <f>[62]Agosto!$J$28</f>
        <v>41.4</v>
      </c>
      <c r="Z64" s="104">
        <f>[62]Agosto!$J$29</f>
        <v>34.56</v>
      </c>
      <c r="AA64" s="104">
        <f>[62]Agosto!$J$30</f>
        <v>37.440000000000005</v>
      </c>
      <c r="AB64" s="104">
        <f>[62]Agosto!$J$31</f>
        <v>38.159999999999997</v>
      </c>
      <c r="AC64" s="104">
        <f>[62]Agosto!$J$32</f>
        <v>33.480000000000004</v>
      </c>
      <c r="AD64" s="104">
        <f>[62]Agosto!$J$33</f>
        <v>42.12</v>
      </c>
      <c r="AE64" s="104">
        <f>[62]Agosto!$J$34</f>
        <v>40.32</v>
      </c>
      <c r="AF64" s="104">
        <f>[62]Agosto!$J$35</f>
        <v>43.2</v>
      </c>
      <c r="AG64" s="109">
        <f t="shared" si="3"/>
        <v>61.560000000000009</v>
      </c>
      <c r="AH64" s="108">
        <f t="shared" si="4"/>
        <v>38.49677419354839</v>
      </c>
      <c r="AI64" s="12" t="s">
        <v>35</v>
      </c>
      <c r="AK64" t="s">
        <v>35</v>
      </c>
    </row>
    <row r="65" spans="1:38" x14ac:dyDescent="0.2">
      <c r="A65" s="47" t="s">
        <v>20</v>
      </c>
      <c r="B65" s="104">
        <f>[63]Agosto!$J$5</f>
        <v>29.880000000000003</v>
      </c>
      <c r="C65" s="104">
        <f>[63]Agosto!$J$6</f>
        <v>29.16</v>
      </c>
      <c r="D65" s="104">
        <f>[63]Agosto!$J$7</f>
        <v>21.96</v>
      </c>
      <c r="E65" s="104">
        <f>[63]Agosto!$J$8</f>
        <v>21.6</v>
      </c>
      <c r="F65" s="104">
        <f>[63]Agosto!$J$9</f>
        <v>21.6</v>
      </c>
      <c r="G65" s="104">
        <f>[63]Agosto!$J$10</f>
        <v>18.720000000000002</v>
      </c>
      <c r="H65" s="104">
        <f>[63]Agosto!$J$11</f>
        <v>18.36</v>
      </c>
      <c r="I65" s="104">
        <f>[63]Agosto!$J$12</f>
        <v>29.52</v>
      </c>
      <c r="J65" s="104">
        <f>[63]Agosto!$J$13</f>
        <v>24.840000000000003</v>
      </c>
      <c r="K65" s="104">
        <f>[63]Agosto!$J$14</f>
        <v>15.840000000000002</v>
      </c>
      <c r="L65" s="104">
        <f>[63]Agosto!$J$15</f>
        <v>20.88</v>
      </c>
      <c r="M65" s="104">
        <f>[63]Agosto!$J$16</f>
        <v>16.2</v>
      </c>
      <c r="N65" s="104">
        <f>[63]Agosto!$J$17</f>
        <v>16.2</v>
      </c>
      <c r="O65" s="104">
        <f>[63]Agosto!$J$18</f>
        <v>18.720000000000002</v>
      </c>
      <c r="P65" s="104">
        <f>[63]Agosto!$J$19</f>
        <v>18</v>
      </c>
      <c r="Q65" s="104">
        <f>[63]Agosto!$J$20</f>
        <v>18.36</v>
      </c>
      <c r="R65" s="104">
        <f>[63]Agosto!$J$21</f>
        <v>20.16</v>
      </c>
      <c r="S65" s="104">
        <f>[63]Agosto!$J$22</f>
        <v>26.28</v>
      </c>
      <c r="T65" s="104">
        <f>[63]Agosto!$J$23</f>
        <v>34.56</v>
      </c>
      <c r="U65" s="104">
        <f>[63]Agosto!$J$24</f>
        <v>24.840000000000003</v>
      </c>
      <c r="V65" s="104">
        <f>[63]Agosto!$J$25</f>
        <v>25.92</v>
      </c>
      <c r="W65" s="104">
        <f>[63]Agosto!$J$26</f>
        <v>31.319999999999997</v>
      </c>
      <c r="X65" s="104">
        <f>[63]Agosto!$J$27</f>
        <v>29.16</v>
      </c>
      <c r="Y65" s="104">
        <f>[63]Agosto!$J$28</f>
        <v>22.32</v>
      </c>
      <c r="Z65" s="104">
        <f>[63]Agosto!$J$29</f>
        <v>32.04</v>
      </c>
      <c r="AA65" s="104">
        <f>[63]Agosto!$J$30</f>
        <v>31.680000000000003</v>
      </c>
      <c r="AB65" s="104">
        <f>[63]Agosto!$J$31</f>
        <v>20.52</v>
      </c>
      <c r="AC65" s="104">
        <f>[63]Agosto!$J$32</f>
        <v>27.36</v>
      </c>
      <c r="AD65" s="104">
        <f>[63]Agosto!$J$33</f>
        <v>18.720000000000002</v>
      </c>
      <c r="AE65" s="104">
        <f>[63]Agosto!$J$34</f>
        <v>26.64</v>
      </c>
      <c r="AF65" s="104">
        <f>[63]Agosto!$J$35</f>
        <v>29.880000000000003</v>
      </c>
      <c r="AG65" s="109">
        <f t="shared" si="3"/>
        <v>34.56</v>
      </c>
      <c r="AH65" s="108">
        <f t="shared" si="4"/>
        <v>23.910967741935483</v>
      </c>
      <c r="AL65" t="s">
        <v>35</v>
      </c>
    </row>
    <row r="66" spans="1:38" s="5" customFormat="1" ht="17.100000000000001" customHeight="1" x14ac:dyDescent="0.2">
      <c r="A66" s="48" t="s">
        <v>24</v>
      </c>
      <c r="B66" s="105">
        <f t="shared" ref="B66:AF66" si="7">MAX(B5:B65)</f>
        <v>61.560000000000009</v>
      </c>
      <c r="C66" s="105">
        <f t="shared" si="7"/>
        <v>54</v>
      </c>
      <c r="D66" s="105">
        <f t="shared" si="7"/>
        <v>47.88</v>
      </c>
      <c r="E66" s="105">
        <f t="shared" si="7"/>
        <v>87.12</v>
      </c>
      <c r="F66" s="105">
        <f t="shared" si="7"/>
        <v>31.319999999999997</v>
      </c>
      <c r="G66" s="105">
        <f t="shared" si="7"/>
        <v>40.32</v>
      </c>
      <c r="H66" s="105">
        <f t="shared" si="7"/>
        <v>42.480000000000004</v>
      </c>
      <c r="I66" s="105">
        <f t="shared" si="7"/>
        <v>50.76</v>
      </c>
      <c r="J66" s="105">
        <f t="shared" si="7"/>
        <v>47.519999999999996</v>
      </c>
      <c r="K66" s="105">
        <f t="shared" si="7"/>
        <v>35.64</v>
      </c>
      <c r="L66" s="105">
        <f t="shared" si="7"/>
        <v>37.080000000000005</v>
      </c>
      <c r="M66" s="105">
        <f t="shared" si="7"/>
        <v>38.519999999999996</v>
      </c>
      <c r="N66" s="105">
        <f t="shared" si="7"/>
        <v>31.319999999999997</v>
      </c>
      <c r="O66" s="105">
        <f t="shared" si="7"/>
        <v>37.080000000000005</v>
      </c>
      <c r="P66" s="105">
        <f t="shared" si="7"/>
        <v>42.84</v>
      </c>
      <c r="Q66" s="105">
        <f t="shared" si="7"/>
        <v>41.4</v>
      </c>
      <c r="R66" s="105">
        <f t="shared" si="7"/>
        <v>45</v>
      </c>
      <c r="S66" s="105">
        <f t="shared" si="7"/>
        <v>54.36</v>
      </c>
      <c r="T66" s="105">
        <f t="shared" si="7"/>
        <v>84.24</v>
      </c>
      <c r="U66" s="105">
        <f t="shared" si="7"/>
        <v>100.44</v>
      </c>
      <c r="V66" s="105">
        <f t="shared" si="7"/>
        <v>55.800000000000004</v>
      </c>
      <c r="W66" s="105">
        <f t="shared" si="7"/>
        <v>79.56</v>
      </c>
      <c r="X66" s="105">
        <f t="shared" si="7"/>
        <v>63</v>
      </c>
      <c r="Y66" s="105">
        <f t="shared" si="7"/>
        <v>64.44</v>
      </c>
      <c r="Z66" s="105">
        <f t="shared" si="7"/>
        <v>44.28</v>
      </c>
      <c r="AA66" s="105">
        <f t="shared" si="7"/>
        <v>43.56</v>
      </c>
      <c r="AB66" s="105">
        <f t="shared" si="7"/>
        <v>38.159999999999997</v>
      </c>
      <c r="AC66" s="105">
        <f t="shared" si="7"/>
        <v>60.839999999999996</v>
      </c>
      <c r="AD66" s="105">
        <f t="shared" si="7"/>
        <v>60.12</v>
      </c>
      <c r="AE66" s="105">
        <f t="shared" si="7"/>
        <v>57.6</v>
      </c>
      <c r="AF66" s="105">
        <f t="shared" si="7"/>
        <v>61.560000000000009</v>
      </c>
      <c r="AG66" s="109">
        <f>MAX(AG5:AG65)</f>
        <v>100.44</v>
      </c>
      <c r="AH66" s="108">
        <f>AVERAGE(AH5:AH65)</f>
        <v>34.222945000280056</v>
      </c>
    </row>
    <row r="67" spans="1:38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  <c r="AK67" t="s">
        <v>35</v>
      </c>
    </row>
    <row r="68" spans="1:38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</row>
    <row r="69" spans="1:38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8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K71" t="s">
        <v>35</v>
      </c>
    </row>
    <row r="72" spans="1:38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8" x14ac:dyDescent="0.2">
      <c r="AG74" s="7"/>
    </row>
    <row r="76" spans="1:38" x14ac:dyDescent="0.2">
      <c r="AL76" s="12" t="s">
        <v>35</v>
      </c>
    </row>
    <row r="77" spans="1:38" x14ac:dyDescent="0.2">
      <c r="R77" s="2" t="s">
        <v>35</v>
      </c>
      <c r="S77" s="2" t="s">
        <v>35</v>
      </c>
    </row>
    <row r="78" spans="1:38" x14ac:dyDescent="0.2">
      <c r="N78" s="2" t="s">
        <v>35</v>
      </c>
      <c r="O78" s="2" t="s">
        <v>35</v>
      </c>
      <c r="S78" s="2" t="s">
        <v>35</v>
      </c>
      <c r="AK78" t="s">
        <v>35</v>
      </c>
    </row>
    <row r="79" spans="1:38" x14ac:dyDescent="0.2">
      <c r="N79" s="2" t="s">
        <v>35</v>
      </c>
    </row>
    <row r="80" spans="1:38" x14ac:dyDescent="0.2">
      <c r="G80" s="2" t="s">
        <v>35</v>
      </c>
    </row>
    <row r="81" spans="7:38" x14ac:dyDescent="0.2">
      <c r="L81" s="2" t="s">
        <v>35</v>
      </c>
      <c r="M81" s="2" t="s">
        <v>35</v>
      </c>
      <c r="O81" s="2" t="s">
        <v>35</v>
      </c>
      <c r="P81" s="2" t="s">
        <v>35</v>
      </c>
      <c r="W81" s="2" t="s">
        <v>157</v>
      </c>
      <c r="AA81" s="2" t="s">
        <v>35</v>
      </c>
      <c r="AC81" s="2" t="s">
        <v>35</v>
      </c>
      <c r="AH81" s="1" t="s">
        <v>35</v>
      </c>
      <c r="AJ81" s="12" t="s">
        <v>35</v>
      </c>
    </row>
    <row r="82" spans="7:38" x14ac:dyDescent="0.2">
      <c r="K82" s="2" t="s">
        <v>35</v>
      </c>
    </row>
    <row r="83" spans="7:38" x14ac:dyDescent="0.2">
      <c r="K83" s="2" t="s">
        <v>35</v>
      </c>
    </row>
    <row r="84" spans="7:38" x14ac:dyDescent="0.2">
      <c r="G84" s="2" t="s">
        <v>35</v>
      </c>
      <c r="H84" s="2" t="s">
        <v>35</v>
      </c>
    </row>
    <row r="85" spans="7:38" x14ac:dyDescent="0.2">
      <c r="P85" s="2" t="s">
        <v>35</v>
      </c>
    </row>
    <row r="87" spans="7:38" x14ac:dyDescent="0.2">
      <c r="H87" s="2" t="s">
        <v>35</v>
      </c>
      <c r="Z87" s="2" t="s">
        <v>35</v>
      </c>
      <c r="AL87" t="s">
        <v>35</v>
      </c>
    </row>
    <row r="88" spans="7:38" x14ac:dyDescent="0.2">
      <c r="I88" s="2" t="s">
        <v>35</v>
      </c>
      <c r="T88" s="2" t="s">
        <v>35</v>
      </c>
    </row>
  </sheetData>
  <mergeCells count="34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10</vt:i4>
      </vt:variant>
    </vt:vector>
  </HeadingPairs>
  <TitlesOfParts>
    <vt:vector size="21" baseType="lpstr">
      <vt:lpstr>TempInst</vt:lpstr>
      <vt:lpstr>TempMax</vt:lpstr>
      <vt:lpstr>TempMin</vt:lpstr>
      <vt:lpstr>UmidInst</vt:lpstr>
      <vt:lpstr>UmidMax</vt:lpstr>
      <vt:lpstr>UmidMin</vt:lpstr>
      <vt:lpstr>VelVentoMax</vt:lpstr>
      <vt:lpstr>DirVento</vt:lpstr>
      <vt:lpstr>RajadaVento</vt:lpstr>
      <vt:lpstr>Chuva</vt:lpstr>
      <vt:lpstr>ESTAÇÃO METEOROLÓGICA</vt:lpstr>
      <vt:lpstr>Chuva!Area_de_impressao</vt:lpstr>
      <vt:lpstr>DirVento!Area_de_impressao</vt:lpstr>
      <vt:lpstr>RajadaVento!Area_de_impressao</vt:lpstr>
      <vt:lpstr>TempInst!Area_de_impressao</vt:lpstr>
      <vt:lpstr>TempMax!Area_de_impressao</vt:lpstr>
      <vt:lpstr>TempMin!Area_de_impressao</vt:lpstr>
      <vt:lpstr>UmidInst!Area_de_impressao</vt:lpstr>
      <vt:lpstr>UmidMax!Area_de_impressao</vt:lpstr>
      <vt:lpstr>UmidMin!Area_de_impressao</vt:lpstr>
      <vt:lpstr>VelVentoMax!Area_de_impressao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Centro de Monitoramento de Tempo, do Clima e dos Recursos Hídricos  de Mato Grosso do Sul (Cemtec-MS)</dc:creator>
  <dc:description>Centro de Monitoramento de Tempo, do Clima e dos Recursos Hídricos  de Mato Grosso do Sul (Cemtec-MS)</dc:description>
  <cp:lastModifiedBy>Alexandre Pontes Amaro</cp:lastModifiedBy>
  <cp:lastPrinted>2018-11-22T17:22:01Z</cp:lastPrinted>
  <dcterms:created xsi:type="dcterms:W3CDTF">2008-08-15T13:32:29Z</dcterms:created>
  <dcterms:modified xsi:type="dcterms:W3CDTF">2025-10-20T17:07:00Z</dcterms:modified>
</cp:coreProperties>
</file>